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Y:\研究支援係\共同研究（一般・LHD・双方向・原型炉）\06.共同研究公募案内\2025共同研究（令和7年度）\03HP更新\07_経費の取扱について（所外施設利用共同研究）\"/>
    </mc:Choice>
  </mc:AlternateContent>
  <xr:revisionPtr revIDLastSave="0" documentId="13_ncr:1_{66C1E6D5-27CF-4515-B37C-DB10DA24B6DE}" xr6:coauthVersionLast="47" xr6:coauthVersionMax="47" xr10:uidLastSave="{00000000-0000-0000-0000-000000000000}"/>
  <bookViews>
    <workbookView xWindow="555" yWindow="780" windowWidth="28245" windowHeight="14055" xr2:uid="{00000000-000D-0000-FFFF-FFFF00000000}"/>
  </bookViews>
  <sheets>
    <sheet name="申込書" sheetId="4" r:id="rId1"/>
    <sheet name="出張情報入力フォーム" sheetId="2" r:id="rId2"/>
    <sheet name="申請上の注意" sheetId="5" r:id="rId3"/>
  </sheets>
  <definedNames>
    <definedName name="_xlnm.Print_Area" localSheetId="1">出張情報入力フォーム!$A$1:$U$64</definedName>
    <definedName name="_xlnm.Print_Area" localSheetId="0">申込書!$A$1:$P$810</definedName>
    <definedName name="_xlnm.Print_Area" localSheetId="2">申請上の注意!$A$1:$M$11</definedName>
    <definedName name="_xlnm.Print_Titles" localSheetId="1">出張情報入力フォーム!$1:$4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64" i="2" l="1"/>
  <c r="R63" i="2"/>
  <c r="O63" i="2"/>
  <c r="L63" i="2"/>
  <c r="L64" i="2" s="1"/>
  <c r="R62" i="2"/>
  <c r="R61" i="2"/>
  <c r="M774" i="4" s="1"/>
  <c r="O61" i="2"/>
  <c r="L62" i="2" s="1"/>
  <c r="L61" i="2"/>
  <c r="R60" i="2"/>
  <c r="R59" i="2"/>
  <c r="O59" i="2"/>
  <c r="L60" i="2" s="1"/>
  <c r="L59" i="2"/>
  <c r="R58" i="2"/>
  <c r="L58" i="2"/>
  <c r="R57" i="2"/>
  <c r="O57" i="2"/>
  <c r="L57" i="2"/>
  <c r="R56" i="2"/>
  <c r="R55" i="2"/>
  <c r="O55" i="2"/>
  <c r="L56" i="2" s="1"/>
  <c r="L55" i="2"/>
  <c r="R54" i="2"/>
  <c r="L54" i="2"/>
  <c r="R53" i="2"/>
  <c r="O53" i="2"/>
  <c r="L53" i="2"/>
  <c r="R52" i="2"/>
  <c r="R51" i="2"/>
  <c r="M639" i="4" s="1"/>
  <c r="O51" i="2"/>
  <c r="L52" i="2" s="1"/>
  <c r="L51" i="2"/>
  <c r="R50" i="2"/>
  <c r="R49" i="2"/>
  <c r="O49" i="2"/>
  <c r="L50" i="2" s="1"/>
  <c r="L49" i="2"/>
  <c r="R48" i="2"/>
  <c r="M585" i="4" s="1"/>
  <c r="L48" i="2"/>
  <c r="R47" i="2"/>
  <c r="O47" i="2"/>
  <c r="L47" i="2"/>
  <c r="R46" i="2"/>
  <c r="R45" i="2"/>
  <c r="O45" i="2"/>
  <c r="L46" i="2" s="1"/>
  <c r="L45" i="2"/>
  <c r="R44" i="2"/>
  <c r="L44" i="2"/>
  <c r="R43" i="2"/>
  <c r="O43" i="2"/>
  <c r="L43" i="2"/>
  <c r="R42" i="2"/>
  <c r="R41" i="2"/>
  <c r="M504" i="4" s="1"/>
  <c r="O41" i="2"/>
  <c r="L42" i="2" s="1"/>
  <c r="L41" i="2"/>
  <c r="R40" i="2"/>
  <c r="L40" i="2"/>
  <c r="R39" i="2"/>
  <c r="O39" i="2"/>
  <c r="L39" i="2"/>
  <c r="R38" i="2"/>
  <c r="R37" i="2"/>
  <c r="M450" i="4" s="1"/>
  <c r="O37" i="2"/>
  <c r="L37" i="2"/>
  <c r="L38" i="2" s="1"/>
  <c r="R36" i="2"/>
  <c r="R35" i="2"/>
  <c r="O35" i="2"/>
  <c r="L36" i="2" s="1"/>
  <c r="L35" i="2"/>
  <c r="R34" i="2"/>
  <c r="R33" i="2"/>
  <c r="O33" i="2"/>
  <c r="L33" i="2"/>
  <c r="L34" i="2" s="1"/>
  <c r="R32" i="2"/>
  <c r="R31" i="2"/>
  <c r="O31" i="2"/>
  <c r="L32" i="2" s="1"/>
  <c r="L31" i="2"/>
  <c r="R30" i="2"/>
  <c r="L30" i="2"/>
  <c r="R29" i="2"/>
  <c r="O29" i="2"/>
  <c r="L29" i="2"/>
  <c r="R28" i="2"/>
  <c r="M315" i="4" s="1"/>
  <c r="L28" i="2"/>
  <c r="R27" i="2"/>
  <c r="O27" i="2"/>
  <c r="L27" i="2"/>
  <c r="R26" i="2"/>
  <c r="R25" i="2"/>
  <c r="O25" i="2"/>
  <c r="L26" i="2" s="1"/>
  <c r="L25" i="2"/>
  <c r="R24" i="2"/>
  <c r="L24" i="2"/>
  <c r="R23" i="2"/>
  <c r="M261" i="4" s="1"/>
  <c r="O23" i="2"/>
  <c r="L23" i="2"/>
  <c r="R22" i="2"/>
  <c r="R21" i="2"/>
  <c r="O21" i="2"/>
  <c r="L22" i="2" s="1"/>
  <c r="L21" i="2"/>
  <c r="R20" i="2"/>
  <c r="R19" i="2"/>
  <c r="O19" i="2"/>
  <c r="L20" i="2" s="1"/>
  <c r="L19" i="2"/>
  <c r="R18" i="2"/>
  <c r="R17" i="2"/>
  <c r="M180" i="4" s="1"/>
  <c r="O17" i="2"/>
  <c r="L18" i="2" s="1"/>
  <c r="L17" i="2"/>
  <c r="R16" i="2"/>
  <c r="R15" i="2"/>
  <c r="O15" i="2"/>
  <c r="L16" i="2" s="1"/>
  <c r="L15" i="2"/>
  <c r="R13" i="2"/>
  <c r="M126" i="4" s="1"/>
  <c r="O13" i="2"/>
  <c r="L13" i="2"/>
  <c r="R11" i="2"/>
  <c r="O11" i="2"/>
  <c r="L11" i="2"/>
  <c r="O5" i="2"/>
  <c r="L5" i="2"/>
  <c r="O7" i="2"/>
  <c r="L7" i="2"/>
  <c r="R9" i="2"/>
  <c r="O9" i="2"/>
  <c r="L9" i="2"/>
  <c r="M801" i="4"/>
  <c r="M693" i="4"/>
  <c r="M666" i="4"/>
  <c r="M531" i="4"/>
  <c r="M153" i="4"/>
  <c r="R14" i="2"/>
  <c r="R12" i="2"/>
  <c r="R10" i="2"/>
  <c r="M747" i="4"/>
  <c r="M720" i="4"/>
  <c r="M612" i="4"/>
  <c r="M558" i="4"/>
  <c r="M477" i="4"/>
  <c r="M423" i="4"/>
  <c r="M396" i="4"/>
  <c r="M369" i="4"/>
  <c r="M342" i="4"/>
  <c r="M288" i="4"/>
  <c r="M234" i="4"/>
  <c r="M207" i="4"/>
  <c r="M99" i="4"/>
  <c r="M72" i="4"/>
  <c r="K234" i="4" l="1"/>
  <c r="K261" i="4"/>
  <c r="K288" i="4"/>
  <c r="K315" i="4"/>
  <c r="K342" i="4"/>
  <c r="K369" i="4"/>
  <c r="K396" i="4"/>
  <c r="K423" i="4"/>
  <c r="K450" i="4"/>
  <c r="K477" i="4"/>
  <c r="K504" i="4"/>
  <c r="K531" i="4"/>
  <c r="K558" i="4"/>
  <c r="K585" i="4"/>
  <c r="K612" i="4"/>
  <c r="K639" i="4"/>
  <c r="K666" i="4"/>
  <c r="K693" i="4"/>
  <c r="K720" i="4"/>
  <c r="K747" i="4"/>
  <c r="K774" i="4"/>
  <c r="K801" i="4"/>
  <c r="K207" i="4"/>
  <c r="K180" i="4"/>
  <c r="K153" i="4"/>
  <c r="K126" i="4"/>
  <c r="K99" i="4"/>
  <c r="K72" i="4"/>
  <c r="K45" i="4"/>
  <c r="K18" i="4"/>
  <c r="L6" i="2"/>
  <c r="I6" i="2"/>
  <c r="R5" i="2" s="1"/>
  <c r="L565" i="4"/>
  <c r="L808" i="4"/>
  <c r="F801" i="4"/>
  <c r="D801" i="4"/>
  <c r="C801" i="4"/>
  <c r="A801" i="4"/>
  <c r="C797" i="4"/>
  <c r="C796" i="4"/>
  <c r="C795" i="4"/>
  <c r="L791" i="4"/>
  <c r="L781" i="4"/>
  <c r="F774" i="4"/>
  <c r="D774" i="4"/>
  <c r="C774" i="4"/>
  <c r="A774" i="4"/>
  <c r="C770" i="4"/>
  <c r="C769" i="4"/>
  <c r="C768" i="4"/>
  <c r="L764" i="4"/>
  <c r="L754" i="4"/>
  <c r="F747" i="4"/>
  <c r="D747" i="4"/>
  <c r="C747" i="4"/>
  <c r="A747" i="4"/>
  <c r="C743" i="4"/>
  <c r="C742" i="4"/>
  <c r="C741" i="4"/>
  <c r="L737" i="4"/>
  <c r="L727" i="4"/>
  <c r="F720" i="4"/>
  <c r="D720" i="4"/>
  <c r="C720" i="4"/>
  <c r="A720" i="4"/>
  <c r="C716" i="4"/>
  <c r="C715" i="4"/>
  <c r="C714" i="4"/>
  <c r="L710" i="4"/>
  <c r="L700" i="4"/>
  <c r="F693" i="4"/>
  <c r="D693" i="4"/>
  <c r="C693" i="4"/>
  <c r="A693" i="4"/>
  <c r="C689" i="4"/>
  <c r="C688" i="4"/>
  <c r="C687" i="4"/>
  <c r="L683" i="4"/>
  <c r="L673" i="4"/>
  <c r="F666" i="4"/>
  <c r="D666" i="4"/>
  <c r="C666" i="4"/>
  <c r="A666" i="4"/>
  <c r="C662" i="4"/>
  <c r="C661" i="4"/>
  <c r="C660" i="4"/>
  <c r="L656" i="4"/>
  <c r="L646" i="4"/>
  <c r="F639" i="4"/>
  <c r="D639" i="4"/>
  <c r="C639" i="4"/>
  <c r="A639" i="4"/>
  <c r="C635" i="4"/>
  <c r="C634" i="4"/>
  <c r="C633" i="4"/>
  <c r="L629" i="4"/>
  <c r="L619" i="4"/>
  <c r="F612" i="4"/>
  <c r="D612" i="4"/>
  <c r="C612" i="4"/>
  <c r="A612" i="4"/>
  <c r="C608" i="4"/>
  <c r="C607" i="4"/>
  <c r="C606" i="4"/>
  <c r="L602" i="4"/>
  <c r="L592" i="4"/>
  <c r="F585" i="4"/>
  <c r="D585" i="4"/>
  <c r="C585" i="4"/>
  <c r="A585" i="4"/>
  <c r="C581" i="4"/>
  <c r="C580" i="4"/>
  <c r="C579" i="4"/>
  <c r="L575" i="4"/>
  <c r="F558" i="4"/>
  <c r="D558" i="4"/>
  <c r="C558" i="4"/>
  <c r="A558" i="4"/>
  <c r="C554" i="4"/>
  <c r="C553" i="4"/>
  <c r="C552" i="4"/>
  <c r="L548" i="4"/>
  <c r="L538" i="4"/>
  <c r="F531" i="4"/>
  <c r="D531" i="4"/>
  <c r="C531" i="4"/>
  <c r="A531" i="4"/>
  <c r="C527" i="4"/>
  <c r="C526" i="4"/>
  <c r="C525" i="4"/>
  <c r="L521" i="4"/>
  <c r="L511" i="4"/>
  <c r="F504" i="4"/>
  <c r="D504" i="4"/>
  <c r="C504" i="4"/>
  <c r="A504" i="4"/>
  <c r="C500" i="4"/>
  <c r="C499" i="4"/>
  <c r="C498" i="4"/>
  <c r="L494" i="4"/>
  <c r="L484" i="4"/>
  <c r="F477" i="4"/>
  <c r="D477" i="4"/>
  <c r="C477" i="4"/>
  <c r="A477" i="4"/>
  <c r="C473" i="4"/>
  <c r="C472" i="4"/>
  <c r="C471" i="4"/>
  <c r="L467" i="4"/>
  <c r="L457" i="4"/>
  <c r="F450" i="4"/>
  <c r="D450" i="4"/>
  <c r="C450" i="4"/>
  <c r="A450" i="4"/>
  <c r="C446" i="4"/>
  <c r="C445" i="4"/>
  <c r="C444" i="4"/>
  <c r="L440" i="4"/>
  <c r="L430" i="4"/>
  <c r="F423" i="4"/>
  <c r="D423" i="4"/>
  <c r="C423" i="4"/>
  <c r="A423" i="4"/>
  <c r="C419" i="4"/>
  <c r="C418" i="4"/>
  <c r="C417" i="4"/>
  <c r="L413" i="4"/>
  <c r="L403" i="4"/>
  <c r="F396" i="4"/>
  <c r="D396" i="4"/>
  <c r="C396" i="4"/>
  <c r="A396" i="4"/>
  <c r="C392" i="4"/>
  <c r="C391" i="4"/>
  <c r="L386" i="4"/>
  <c r="C390" i="4"/>
  <c r="L376" i="4"/>
  <c r="F369" i="4"/>
  <c r="D369" i="4"/>
  <c r="C369" i="4"/>
  <c r="A369" i="4"/>
  <c r="C365" i="4"/>
  <c r="C364" i="4"/>
  <c r="C363" i="4"/>
  <c r="L359" i="4"/>
  <c r="L349" i="4"/>
  <c r="F342" i="4"/>
  <c r="D342" i="4"/>
  <c r="C342" i="4"/>
  <c r="A342" i="4"/>
  <c r="C338" i="4"/>
  <c r="C337" i="4"/>
  <c r="C336" i="4"/>
  <c r="L332" i="4"/>
  <c r="F315" i="4"/>
  <c r="D315" i="4"/>
  <c r="C315" i="4"/>
  <c r="A315" i="4"/>
  <c r="C311" i="4"/>
  <c r="C310" i="4"/>
  <c r="C309" i="4"/>
  <c r="F288" i="4"/>
  <c r="D288" i="4"/>
  <c r="C288" i="4"/>
  <c r="A288" i="4"/>
  <c r="C284" i="4"/>
  <c r="C283" i="4"/>
  <c r="C282" i="4"/>
  <c r="F261" i="4"/>
  <c r="D261" i="4"/>
  <c r="C261" i="4"/>
  <c r="A261" i="4"/>
  <c r="C257" i="4"/>
  <c r="C256" i="4"/>
  <c r="C255" i="4"/>
  <c r="F234" i="4"/>
  <c r="D234" i="4"/>
  <c r="C234" i="4"/>
  <c r="A234" i="4"/>
  <c r="C230" i="4"/>
  <c r="C229" i="4"/>
  <c r="C228" i="4"/>
  <c r="F207" i="4"/>
  <c r="D207" i="4"/>
  <c r="C207" i="4"/>
  <c r="A207" i="4"/>
  <c r="C203" i="4"/>
  <c r="C201" i="4"/>
  <c r="C202" i="4"/>
  <c r="F180" i="4"/>
  <c r="D180" i="4"/>
  <c r="C180" i="4"/>
  <c r="A180" i="4"/>
  <c r="C176" i="4"/>
  <c r="C175" i="4"/>
  <c r="C174" i="4"/>
  <c r="F153" i="4"/>
  <c r="D153" i="4"/>
  <c r="C153" i="4"/>
  <c r="A153" i="4"/>
  <c r="C149" i="4"/>
  <c r="C148" i="4"/>
  <c r="C147" i="4"/>
  <c r="F126" i="4"/>
  <c r="D126" i="4"/>
  <c r="C126" i="4"/>
  <c r="A126" i="4"/>
  <c r="C122" i="4"/>
  <c r="C121" i="4"/>
  <c r="C120" i="4"/>
  <c r="F99" i="4"/>
  <c r="D99" i="4"/>
  <c r="C99" i="4"/>
  <c r="A99" i="4"/>
  <c r="C95" i="4"/>
  <c r="C94" i="4"/>
  <c r="C93" i="4"/>
  <c r="F72" i="4"/>
  <c r="D72" i="4"/>
  <c r="C72" i="4"/>
  <c r="A72" i="4"/>
  <c r="C68" i="4"/>
  <c r="C67" i="4"/>
  <c r="C66" i="4"/>
  <c r="H45" i="4"/>
  <c r="F45" i="4"/>
  <c r="D45" i="4"/>
  <c r="C45" i="4"/>
  <c r="A45" i="4"/>
  <c r="C41" i="4"/>
  <c r="C40" i="4"/>
  <c r="C39" i="4"/>
  <c r="L322" i="4"/>
  <c r="L305" i="4"/>
  <c r="L295" i="4"/>
  <c r="L278" i="4"/>
  <c r="L268" i="4"/>
  <c r="L251" i="4"/>
  <c r="L241" i="4"/>
  <c r="L224" i="4"/>
  <c r="L214" i="4"/>
  <c r="L197" i="4"/>
  <c r="L187" i="4"/>
  <c r="L170" i="4"/>
  <c r="L160" i="4"/>
  <c r="L143" i="4"/>
  <c r="L133" i="4"/>
  <c r="L116" i="4"/>
  <c r="L106" i="4"/>
  <c r="L89" i="4"/>
  <c r="L79" i="4"/>
  <c r="L62" i="4"/>
  <c r="L52" i="4"/>
  <c r="L35" i="4"/>
  <c r="L8" i="4"/>
  <c r="L25" i="4"/>
  <c r="F18" i="4"/>
  <c r="D18" i="4"/>
  <c r="H18" i="4"/>
  <c r="C12" i="4"/>
  <c r="C18" i="4"/>
  <c r="A18" i="4"/>
  <c r="C14" i="4"/>
  <c r="C13" i="4"/>
  <c r="J790" i="4"/>
  <c r="J763" i="4"/>
  <c r="J736" i="4"/>
  <c r="J709" i="4"/>
  <c r="J682" i="4"/>
  <c r="J655" i="4"/>
  <c r="J628" i="4"/>
  <c r="J601" i="4"/>
  <c r="J574" i="4"/>
  <c r="J547" i="4"/>
  <c r="J520" i="4"/>
  <c r="J493" i="4"/>
  <c r="J466" i="4"/>
  <c r="J439" i="4"/>
  <c r="J412" i="4"/>
  <c r="J385" i="4"/>
  <c r="J358" i="4"/>
  <c r="J331" i="4"/>
  <c r="J304" i="4"/>
  <c r="J277" i="4"/>
  <c r="J250" i="4"/>
  <c r="J223" i="4"/>
  <c r="J196" i="4"/>
  <c r="J169" i="4"/>
  <c r="J142" i="4"/>
  <c r="J115" i="4"/>
  <c r="J88" i="4"/>
  <c r="J61" i="4"/>
  <c r="J34" i="4"/>
  <c r="J7" i="4"/>
  <c r="J45" i="4"/>
  <c r="H48" i="4"/>
  <c r="J48" i="4"/>
  <c r="H50" i="4"/>
  <c r="J50" i="4"/>
  <c r="H21" i="4"/>
  <c r="H801" i="4"/>
  <c r="J801" i="4"/>
  <c r="H804" i="4"/>
  <c r="J804" i="4"/>
  <c r="H806" i="4"/>
  <c r="J806" i="4"/>
  <c r="H774" i="4"/>
  <c r="J774" i="4"/>
  <c r="H777" i="4"/>
  <c r="J777" i="4"/>
  <c r="H779" i="4"/>
  <c r="J779" i="4"/>
  <c r="H747" i="4"/>
  <c r="J747" i="4"/>
  <c r="H750" i="4"/>
  <c r="J750" i="4"/>
  <c r="H752" i="4"/>
  <c r="J752" i="4"/>
  <c r="H720" i="4"/>
  <c r="J720" i="4"/>
  <c r="H723" i="4"/>
  <c r="J723" i="4"/>
  <c r="H725" i="4"/>
  <c r="J725" i="4"/>
  <c r="H693" i="4"/>
  <c r="J693" i="4"/>
  <c r="H696" i="4"/>
  <c r="J696" i="4"/>
  <c r="H698" i="4"/>
  <c r="J698" i="4"/>
  <c r="H666" i="4"/>
  <c r="J666" i="4"/>
  <c r="H669" i="4"/>
  <c r="J669" i="4"/>
  <c r="H671" i="4"/>
  <c r="J671" i="4"/>
  <c r="H639" i="4"/>
  <c r="J639" i="4"/>
  <c r="H642" i="4"/>
  <c r="J642" i="4"/>
  <c r="H644" i="4"/>
  <c r="J644" i="4"/>
  <c r="H612" i="4"/>
  <c r="J612" i="4"/>
  <c r="H615" i="4"/>
  <c r="J615" i="4"/>
  <c r="H617" i="4"/>
  <c r="J617" i="4"/>
  <c r="H585" i="4"/>
  <c r="J585" i="4"/>
  <c r="H588" i="4"/>
  <c r="J588" i="4"/>
  <c r="H590" i="4"/>
  <c r="J590" i="4"/>
  <c r="H558" i="4"/>
  <c r="J558" i="4"/>
  <c r="H561" i="4"/>
  <c r="J561" i="4"/>
  <c r="H563" i="4"/>
  <c r="J563" i="4"/>
  <c r="H531" i="4"/>
  <c r="J531" i="4"/>
  <c r="H534" i="4"/>
  <c r="J534" i="4"/>
  <c r="H536" i="4"/>
  <c r="J536" i="4"/>
  <c r="H504" i="4"/>
  <c r="J504" i="4"/>
  <c r="H507" i="4"/>
  <c r="J507" i="4"/>
  <c r="H509" i="4"/>
  <c r="J509" i="4"/>
  <c r="H477" i="4"/>
  <c r="J477" i="4"/>
  <c r="H480" i="4"/>
  <c r="J480" i="4"/>
  <c r="H482" i="4"/>
  <c r="J482" i="4"/>
  <c r="H450" i="4"/>
  <c r="J450" i="4"/>
  <c r="H453" i="4"/>
  <c r="J453" i="4"/>
  <c r="H455" i="4"/>
  <c r="J455" i="4"/>
  <c r="H423" i="4"/>
  <c r="J423" i="4"/>
  <c r="H426" i="4"/>
  <c r="J426" i="4"/>
  <c r="H428" i="4"/>
  <c r="J428" i="4"/>
  <c r="H396" i="4"/>
  <c r="J396" i="4"/>
  <c r="H399" i="4"/>
  <c r="J399" i="4"/>
  <c r="H401" i="4"/>
  <c r="J401" i="4"/>
  <c r="H369" i="4"/>
  <c r="J369" i="4"/>
  <c r="H372" i="4"/>
  <c r="J372" i="4"/>
  <c r="H374" i="4"/>
  <c r="J374" i="4"/>
  <c r="H342" i="4"/>
  <c r="J342" i="4"/>
  <c r="H345" i="4"/>
  <c r="J345" i="4"/>
  <c r="H347" i="4"/>
  <c r="J347" i="4"/>
  <c r="H315" i="4"/>
  <c r="J315" i="4"/>
  <c r="H318" i="4"/>
  <c r="J318" i="4"/>
  <c r="H320" i="4"/>
  <c r="J320" i="4"/>
  <c r="H288" i="4"/>
  <c r="J288" i="4"/>
  <c r="H291" i="4"/>
  <c r="J291" i="4"/>
  <c r="H293" i="4"/>
  <c r="J293" i="4"/>
  <c r="H261" i="4"/>
  <c r="J261" i="4"/>
  <c r="H264" i="4"/>
  <c r="J264" i="4"/>
  <c r="H266" i="4"/>
  <c r="J266" i="4"/>
  <c r="H234" i="4"/>
  <c r="J234" i="4"/>
  <c r="H237" i="4"/>
  <c r="J237" i="4"/>
  <c r="H239" i="4"/>
  <c r="J239" i="4"/>
  <c r="H207" i="4"/>
  <c r="J207" i="4"/>
  <c r="H210" i="4"/>
  <c r="J210" i="4"/>
  <c r="H212" i="4"/>
  <c r="J212" i="4"/>
  <c r="H180" i="4"/>
  <c r="J180" i="4"/>
  <c r="H183" i="4"/>
  <c r="J183" i="4"/>
  <c r="H185" i="4"/>
  <c r="J185" i="4"/>
  <c r="H153" i="4"/>
  <c r="J153" i="4"/>
  <c r="H156" i="4"/>
  <c r="J156" i="4"/>
  <c r="H158" i="4"/>
  <c r="J158" i="4"/>
  <c r="H126" i="4"/>
  <c r="J126" i="4"/>
  <c r="H129" i="4"/>
  <c r="J129" i="4"/>
  <c r="H131" i="4"/>
  <c r="J131" i="4"/>
  <c r="H99" i="4"/>
  <c r="J99" i="4"/>
  <c r="H102" i="4"/>
  <c r="J102" i="4"/>
  <c r="H104" i="4"/>
  <c r="J104" i="4"/>
  <c r="H72" i="4"/>
  <c r="J72" i="4"/>
  <c r="H75" i="4"/>
  <c r="J75" i="4"/>
  <c r="H77" i="4"/>
  <c r="J77" i="4"/>
  <c r="I12" i="2"/>
  <c r="L12" i="2"/>
  <c r="I14" i="2"/>
  <c r="L14" i="2"/>
  <c r="I16" i="2"/>
  <c r="I18" i="2"/>
  <c r="I20" i="2"/>
  <c r="I22" i="2"/>
  <c r="I24" i="2"/>
  <c r="I26" i="2"/>
  <c r="I28" i="2"/>
  <c r="I30" i="2"/>
  <c r="I32" i="2"/>
  <c r="I34" i="2"/>
  <c r="I36" i="2"/>
  <c r="I38" i="2"/>
  <c r="I40" i="2"/>
  <c r="I42" i="2"/>
  <c r="I44" i="2"/>
  <c r="I46" i="2"/>
  <c r="I48" i="2"/>
  <c r="I50" i="2"/>
  <c r="I52" i="2"/>
  <c r="I54" i="2"/>
  <c r="I56" i="2"/>
  <c r="I58" i="2"/>
  <c r="I60" i="2"/>
  <c r="I62" i="2"/>
  <c r="I64" i="2"/>
  <c r="I10" i="2"/>
  <c r="L10" i="2"/>
  <c r="I8" i="2"/>
  <c r="R7" i="2" s="1"/>
  <c r="L8" i="2"/>
  <c r="J23" i="4"/>
  <c r="H23" i="4"/>
  <c r="J21" i="4"/>
  <c r="J18" i="4"/>
  <c r="R8" i="2" l="1"/>
  <c r="M45" i="4" s="1"/>
  <c r="R6" i="2"/>
  <c r="H19" i="4"/>
  <c r="H613" i="4"/>
  <c r="H397" i="4"/>
  <c r="H775" i="4"/>
  <c r="H208" i="4"/>
  <c r="H316" i="4"/>
  <c r="H343" i="4"/>
  <c r="H370" i="4"/>
  <c r="H424" i="4"/>
  <c r="H451" i="4"/>
  <c r="H478" i="4"/>
  <c r="H505" i="4"/>
  <c r="H532" i="4"/>
  <c r="H559" i="4"/>
  <c r="H586" i="4"/>
  <c r="H640" i="4"/>
  <c r="H667" i="4"/>
  <c r="H694" i="4"/>
  <c r="H721" i="4"/>
  <c r="H748" i="4"/>
  <c r="H802" i="4"/>
  <c r="H127" i="4"/>
  <c r="H46" i="4"/>
  <c r="H73" i="4"/>
  <c r="H100" i="4"/>
  <c r="H154" i="4"/>
  <c r="H181" i="4"/>
  <c r="H235" i="4"/>
  <c r="H262" i="4"/>
  <c r="H289" i="4"/>
  <c r="M18" i="4" l="1"/>
</calcChain>
</file>

<file path=xl/sharedStrings.xml><?xml version="1.0" encoding="utf-8"?>
<sst xmlns="http://schemas.openxmlformats.org/spreadsheetml/2006/main" count="1086" uniqueCount="70">
  <si>
    <t>核融合科学研究所　御中</t>
    <rPh sb="0" eb="3">
      <t>カクユウゴウ</t>
    </rPh>
    <rPh sb="3" eb="5">
      <t>カガク</t>
    </rPh>
    <rPh sb="5" eb="7">
      <t>ケンキュウ</t>
    </rPh>
    <rPh sb="7" eb="8">
      <t>ショ</t>
    </rPh>
    <rPh sb="9" eb="11">
      <t>オンチュウ</t>
    </rPh>
    <phoneticPr fontId="1"/>
  </si>
  <si>
    <t>研究代表者又は所内世話人 　氏名</t>
    <rPh sb="0" eb="2">
      <t>ケンキュウ</t>
    </rPh>
    <rPh sb="2" eb="5">
      <t>ダイヒョウシャ</t>
    </rPh>
    <rPh sb="5" eb="6">
      <t>マタ</t>
    </rPh>
    <rPh sb="7" eb="9">
      <t>ショナイ</t>
    </rPh>
    <rPh sb="9" eb="12">
      <t>セワニン</t>
    </rPh>
    <rPh sb="14" eb="16">
      <t>シメイ</t>
    </rPh>
    <phoneticPr fontId="1"/>
  </si>
  <si>
    <t>１．研究課題</t>
    <rPh sb="2" eb="4">
      <t>ケンキュウ</t>
    </rPh>
    <rPh sb="4" eb="6">
      <t>カダイ</t>
    </rPh>
    <phoneticPr fontId="1"/>
  </si>
  <si>
    <t>２．研究代表者</t>
    <rPh sb="2" eb="4">
      <t>ケンキュウ</t>
    </rPh>
    <rPh sb="4" eb="7">
      <t>ダイヒョウシャ</t>
    </rPh>
    <phoneticPr fontId="1"/>
  </si>
  <si>
    <t>３．研究コード</t>
    <rPh sb="2" eb="4">
      <t>ケンキュウ</t>
    </rPh>
    <phoneticPr fontId="1"/>
  </si>
  <si>
    <t>４．出　張　者</t>
    <rPh sb="2" eb="3">
      <t>デ</t>
    </rPh>
    <rPh sb="4" eb="5">
      <t>チョウ</t>
    </rPh>
    <rPh sb="6" eb="7">
      <t>モノ</t>
    </rPh>
    <phoneticPr fontId="1"/>
  </si>
  <si>
    <t>職名等</t>
    <rPh sb="0" eb="2">
      <t>ショクメイ</t>
    </rPh>
    <rPh sb="2" eb="3">
      <t>ナド</t>
    </rPh>
    <phoneticPr fontId="1"/>
  </si>
  <si>
    <t>出張期間</t>
    <rPh sb="0" eb="2">
      <t>シュッチョウ</t>
    </rPh>
    <rPh sb="2" eb="4">
      <t>キカン</t>
    </rPh>
    <phoneticPr fontId="1"/>
  </si>
  <si>
    <t>用務先</t>
    <rPh sb="0" eb="2">
      <t>ヨウム</t>
    </rPh>
    <rPh sb="2" eb="3">
      <t>サキ</t>
    </rPh>
    <phoneticPr fontId="1"/>
  </si>
  <si>
    <t>宿泊施設名・期間</t>
    <rPh sb="0" eb="2">
      <t>シュクハク</t>
    </rPh>
    <rPh sb="2" eb="5">
      <t>シセツメイ</t>
    </rPh>
    <rPh sb="6" eb="8">
      <t>キカン</t>
    </rPh>
    <phoneticPr fontId="1"/>
  </si>
  <si>
    <t>～</t>
    <phoneticPr fontId="1"/>
  </si>
  <si>
    <t>氏　　　名</t>
    <rPh sb="0" eb="1">
      <t>シ</t>
    </rPh>
    <rPh sb="4" eb="5">
      <t>メイ</t>
    </rPh>
    <phoneticPr fontId="1"/>
  </si>
  <si>
    <t>５．出張報告</t>
    <rPh sb="2" eb="4">
      <t>シュッチョウ</t>
    </rPh>
    <rPh sb="4" eb="6">
      <t>ホウコク</t>
    </rPh>
    <phoneticPr fontId="1"/>
  </si>
  <si>
    <t>連絡事項</t>
    <rPh sb="0" eb="2">
      <t>レンラク</t>
    </rPh>
    <rPh sb="2" eb="4">
      <t>ジコウ</t>
    </rPh>
    <phoneticPr fontId="1"/>
  </si>
  <si>
    <t>□申請のとおり出張したことを確認しました。</t>
    <rPh sb="1" eb="3">
      <t>シンセイ</t>
    </rPh>
    <rPh sb="7" eb="9">
      <t>シュッチョウ</t>
    </rPh>
    <rPh sb="14" eb="16">
      <t>カクニン</t>
    </rPh>
    <phoneticPr fontId="1"/>
  </si>
  <si>
    <t>□用務概要は別紙のとおりです。</t>
    <rPh sb="1" eb="3">
      <t>ヨウム</t>
    </rPh>
    <rPh sb="3" eb="5">
      <t>ガイヨウ</t>
    </rPh>
    <rPh sb="6" eb="8">
      <t>ベッシ</t>
    </rPh>
    <phoneticPr fontId="1"/>
  </si>
  <si>
    <t>□朱書きのとおり変更しました。（理由：　　　　　　　　　　　　　　　　　　　）</t>
    <rPh sb="1" eb="3">
      <t>シュガ</t>
    </rPh>
    <rPh sb="8" eb="10">
      <t>ヘンコウ</t>
    </rPh>
    <rPh sb="16" eb="18">
      <t>リユウ</t>
    </rPh>
    <phoneticPr fontId="1"/>
  </si>
  <si>
    <t>下記のとおり</t>
    <rPh sb="0" eb="2">
      <t>カキ</t>
    </rPh>
    <phoneticPr fontId="1"/>
  </si>
  <si>
    <t>核融合　太郎</t>
    <rPh sb="0" eb="3">
      <t>カクユウゴウ</t>
    </rPh>
    <rPh sb="4" eb="6">
      <t>タロウ</t>
    </rPh>
    <phoneticPr fontId="1"/>
  </si>
  <si>
    <t>○○大学</t>
    <rPh sb="2" eb="4">
      <t>ダイガク</t>
    </rPh>
    <phoneticPr fontId="1"/>
  </si>
  <si>
    <t>○○学部</t>
    <phoneticPr fontId="1"/>
  </si>
  <si>
    <t>所属機関</t>
    <rPh sb="0" eb="2">
      <t>ショゾク</t>
    </rPh>
    <rPh sb="2" eb="4">
      <t>キカン</t>
    </rPh>
    <phoneticPr fontId="1"/>
  </si>
  <si>
    <t>部局</t>
    <phoneticPr fontId="1"/>
  </si>
  <si>
    <t>勤務開始年月日</t>
  </si>
  <si>
    <t>勤務終了年月日</t>
  </si>
  <si>
    <t xml:space="preserve"> ～</t>
    <phoneticPr fontId="1"/>
  </si>
  <si>
    <t>～</t>
    <phoneticPr fontId="1"/>
  </si>
  <si>
    <t>部局</t>
    <phoneticPr fontId="1"/>
  </si>
  <si>
    <t>勤務開始年月日</t>
    <phoneticPr fontId="1"/>
  </si>
  <si>
    <t>＜申請上の注意＞</t>
    <rPh sb="1" eb="3">
      <t>シンセイ</t>
    </rPh>
    <rPh sb="3" eb="4">
      <t>ジョウ</t>
    </rPh>
    <rPh sb="5" eb="7">
      <t>チュウイ</t>
    </rPh>
    <phoneticPr fontId="1"/>
  </si>
  <si>
    <t>詳しくは、核融合科学研究所ホームページの「ヘリコンクラブ」をご覧ください。なお、その他の宿泊施設を利用する場合は、宿泊施設名を記入してください。</t>
    <phoneticPr fontId="1"/>
  </si>
  <si>
    <t>・出張報告は、所内世話人が出張者から聞き取りをして記入します。</t>
    <phoneticPr fontId="1"/>
  </si>
  <si>
    <t>連絡事項</t>
    <rPh sb="0" eb="2">
      <t>レンラク</t>
    </rPh>
    <rPh sb="2" eb="4">
      <t>ジコウ</t>
    </rPh>
    <phoneticPr fontId="1"/>
  </si>
  <si>
    <t>・「出張情報入力フォーム」シートに出張内容を入力してください。入力内容は「申込書」シートに反映されます。</t>
    <rPh sb="2" eb="4">
      <t>シュッチョウ</t>
    </rPh>
    <rPh sb="4" eb="6">
      <t>ジョウホウ</t>
    </rPh>
    <rPh sb="6" eb="8">
      <t>ニュウリョク</t>
    </rPh>
    <rPh sb="22" eb="24">
      <t>ニュウリョク</t>
    </rPh>
    <rPh sb="31" eb="33">
      <t>ニュウリョク</t>
    </rPh>
    <rPh sb="33" eb="35">
      <t>ナイヨウ</t>
    </rPh>
    <rPh sb="37" eb="40">
      <t>モウシコミショ</t>
    </rPh>
    <rPh sb="45" eb="47">
      <t>ハンエイ</t>
    </rPh>
    <phoneticPr fontId="1"/>
  </si>
  <si>
    <t>研究代表者または            所内世話人   氏名</t>
    <phoneticPr fontId="1"/>
  </si>
  <si>
    <t>勤務開始時間</t>
    <rPh sb="0" eb="2">
      <t>キンム</t>
    </rPh>
    <rPh sb="2" eb="4">
      <t>カイシ</t>
    </rPh>
    <rPh sb="4" eb="6">
      <t>ジカン</t>
    </rPh>
    <phoneticPr fontId="1"/>
  </si>
  <si>
    <t>勤務終了時間</t>
    <rPh sb="0" eb="2">
      <t>キンム</t>
    </rPh>
    <rPh sb="2" eb="4">
      <t>シュウリョウ</t>
    </rPh>
    <rPh sb="4" eb="6">
      <t>ジカン</t>
    </rPh>
    <phoneticPr fontId="1"/>
  </si>
  <si>
    <t>勤務終了時間</t>
    <phoneticPr fontId="1"/>
  </si>
  <si>
    <t>勤務終了時間</t>
    <phoneticPr fontId="1"/>
  </si>
  <si>
    <t>勤務終了時間</t>
    <phoneticPr fontId="1"/>
  </si>
  <si>
    <t>勤務終了時間</t>
    <phoneticPr fontId="1"/>
  </si>
  <si>
    <t>勤務終了時間</t>
    <phoneticPr fontId="1"/>
  </si>
  <si>
    <t>勤務終了時間</t>
    <phoneticPr fontId="1"/>
  </si>
  <si>
    <t>勤務開始時間</t>
    <phoneticPr fontId="1"/>
  </si>
  <si>
    <t>勤務開始時間</t>
    <phoneticPr fontId="1"/>
  </si>
  <si>
    <t>勤務開始時間</t>
    <phoneticPr fontId="1"/>
  </si>
  <si>
    <t>勤務開始時間</t>
    <phoneticPr fontId="1"/>
  </si>
  <si>
    <t>起案日(西暦年/月/日)</t>
    <rPh sb="0" eb="2">
      <t>キアン</t>
    </rPh>
    <rPh sb="2" eb="3">
      <t>ビ</t>
    </rPh>
    <rPh sb="4" eb="6">
      <t>セイレキ</t>
    </rPh>
    <rPh sb="6" eb="7">
      <t>ネン</t>
    </rPh>
    <rPh sb="8" eb="9">
      <t>ツキ</t>
    </rPh>
    <rPh sb="10" eb="11">
      <t>ヒ</t>
    </rPh>
    <phoneticPr fontId="1"/>
  </si>
  <si>
    <t>その他</t>
    <rPh sb="2" eb="3">
      <t>タ</t>
    </rPh>
    <phoneticPr fontId="1"/>
  </si>
  <si>
    <t>核融合科学研究所</t>
    <rPh sb="0" eb="8">
      <t>カクユウゴウカガクケンキュウショ</t>
    </rPh>
    <phoneticPr fontId="1"/>
  </si>
  <si>
    <t>ヘリコンクラブ</t>
    <phoneticPr fontId="1"/>
  </si>
  <si>
    <r>
      <t xml:space="preserve">職名等
</t>
    </r>
    <r>
      <rPr>
        <sz val="10"/>
        <color rgb="FFFF0000"/>
        <rFont val="游ゴシック"/>
        <family val="3"/>
        <charset val="128"/>
        <scheme val="minor"/>
      </rPr>
      <t>※学部学生の場合は、
同行教員を連絡事項に記入</t>
    </r>
    <rPh sb="0" eb="2">
      <t>ショクメイ</t>
    </rPh>
    <rPh sb="2" eb="3">
      <t>ナド</t>
    </rPh>
    <rPh sb="5" eb="7">
      <t>ガクブ</t>
    </rPh>
    <rPh sb="7" eb="9">
      <t>ガクセイ</t>
    </rPh>
    <rPh sb="10" eb="12">
      <t>バアイ</t>
    </rPh>
    <rPh sb="15" eb="17">
      <t>ドウコウ</t>
    </rPh>
    <rPh sb="17" eb="19">
      <t>キョウイン</t>
    </rPh>
    <rPh sb="20" eb="22">
      <t>レンラク</t>
    </rPh>
    <rPh sb="22" eb="24">
      <t>ジコウ</t>
    </rPh>
    <rPh sb="25" eb="27">
      <t>キニュウ</t>
    </rPh>
    <phoneticPr fontId="1"/>
  </si>
  <si>
    <t>研究課題、研究コード等は、核融合科学研究所ホームページの共同研究ページ「共同研究採択情報」をご参照ください。</t>
    <rPh sb="0" eb="2">
      <t>ケンキュウ</t>
    </rPh>
    <rPh sb="2" eb="4">
      <t>カダイ</t>
    </rPh>
    <rPh sb="5" eb="7">
      <t>ケンキュウ</t>
    </rPh>
    <rPh sb="10" eb="11">
      <t>ナド</t>
    </rPh>
    <rPh sb="47" eb="49">
      <t>サンショウ</t>
    </rPh>
    <phoneticPr fontId="1"/>
  </si>
  <si>
    <t>・共同研究者は、核融合研究所構内に設置されている宿泊施設（名称：ヘリコンクラブ）が利用可能です。</t>
    <rPh sb="5" eb="6">
      <t>シャ</t>
    </rPh>
    <phoneticPr fontId="1"/>
  </si>
  <si>
    <t>・その他連絡事項がある場合は、連絡事項欄に記入してください。</t>
    <rPh sb="21" eb="23">
      <t>キニュウ</t>
    </rPh>
    <phoneticPr fontId="1"/>
  </si>
  <si>
    <t>承認</t>
    <phoneticPr fontId="1"/>
  </si>
  <si>
    <t>確認</t>
  </si>
  <si>
    <t>確認</t>
    <phoneticPr fontId="1"/>
  </si>
  <si>
    <t>本出張の前後に別の用務が有る場合には、二重払いを避けるために別用務の用務時間や用務場所（機関名）等を本欄に記入してください。
その際には、当該共同研究費での負担分がわかるよう本欄に明記してください。
また、用務先において食事等の提供があった場合にも、その旨を本欄に記入してください。</t>
    <rPh sb="0" eb="1">
      <t>ホン</t>
    </rPh>
    <rPh sb="1" eb="3">
      <t>シュッチョウ</t>
    </rPh>
    <rPh sb="4" eb="6">
      <t>ゼンゴ</t>
    </rPh>
    <rPh sb="7" eb="8">
      <t>ベツ</t>
    </rPh>
    <rPh sb="9" eb="11">
      <t>ヨウム</t>
    </rPh>
    <rPh sb="12" eb="13">
      <t>ア</t>
    </rPh>
    <rPh sb="14" eb="16">
      <t>バアイ</t>
    </rPh>
    <rPh sb="19" eb="21">
      <t>ニジュウ</t>
    </rPh>
    <rPh sb="21" eb="22">
      <t>バラ</t>
    </rPh>
    <rPh sb="24" eb="25">
      <t>サ</t>
    </rPh>
    <rPh sb="30" eb="31">
      <t>ベツ</t>
    </rPh>
    <rPh sb="31" eb="33">
      <t>ヨウム</t>
    </rPh>
    <rPh sb="34" eb="36">
      <t>ヨウム</t>
    </rPh>
    <rPh sb="36" eb="38">
      <t>ジカン</t>
    </rPh>
    <rPh sb="39" eb="41">
      <t>ヨウム</t>
    </rPh>
    <rPh sb="41" eb="43">
      <t>バショ</t>
    </rPh>
    <rPh sb="44" eb="46">
      <t>キカン</t>
    </rPh>
    <rPh sb="46" eb="47">
      <t>メイ</t>
    </rPh>
    <rPh sb="48" eb="49">
      <t>トウ</t>
    </rPh>
    <rPh sb="50" eb="52">
      <t>ホンラン</t>
    </rPh>
    <rPh sb="53" eb="55">
      <t>キニュウ</t>
    </rPh>
    <rPh sb="65" eb="66">
      <t>サイ</t>
    </rPh>
    <rPh sb="69" eb="71">
      <t>トウガイ</t>
    </rPh>
    <rPh sb="71" eb="73">
      <t>キョウドウ</t>
    </rPh>
    <rPh sb="73" eb="75">
      <t>ケンキュウ</t>
    </rPh>
    <rPh sb="75" eb="76">
      <t>ヒ</t>
    </rPh>
    <rPh sb="78" eb="81">
      <t>フタンブン</t>
    </rPh>
    <rPh sb="87" eb="89">
      <t>ホンラン</t>
    </rPh>
    <rPh sb="90" eb="92">
      <t>メイキ</t>
    </rPh>
    <rPh sb="103" eb="105">
      <t>ヨウム</t>
    </rPh>
    <rPh sb="105" eb="106">
      <t>サキ</t>
    </rPh>
    <rPh sb="110" eb="113">
      <t>ショクジナド</t>
    </rPh>
    <rPh sb="114" eb="116">
      <t>テイキョウ</t>
    </rPh>
    <rPh sb="120" eb="122">
      <t>バアイ</t>
    </rPh>
    <rPh sb="127" eb="128">
      <t>ムネ</t>
    </rPh>
    <rPh sb="129" eb="131">
      <t>ホンラン</t>
    </rPh>
    <rPh sb="132" eb="134">
      <t>キニュウ</t>
    </rPh>
    <phoneticPr fontId="1"/>
  </si>
  <si>
    <t>以下のとおり出張を申し込みますので、手続き方よろしくお願い致します。なお、出張者は核融合科学研究所から旅費支払いを受けることについて確認済みです。</t>
  </si>
  <si>
    <t>・旅費支給においては、核融合科学研究所の支給ルールにもとづいて支給されます。公共交通機関での移動が原則となります。</t>
    <rPh sb="1" eb="3">
      <t>リョヒ</t>
    </rPh>
    <rPh sb="3" eb="5">
      <t>シキュウ</t>
    </rPh>
    <rPh sb="11" eb="19">
      <t>カクユウゴウカガクケンキュウショ</t>
    </rPh>
    <rPh sb="20" eb="22">
      <t>シキュウ</t>
    </rPh>
    <rPh sb="31" eb="33">
      <t>シキュウ</t>
    </rPh>
    <rPh sb="38" eb="44">
      <t>コウキョウコウツウキカン</t>
    </rPh>
    <rPh sb="46" eb="48">
      <t>イドウ</t>
    </rPh>
    <rPh sb="49" eb="51">
      <t>ゲンソク</t>
    </rPh>
    <phoneticPr fontId="1"/>
  </si>
  <si>
    <t>（用務先を記載）</t>
    <rPh sb="1" eb="4">
      <t>ヨウムサキ</t>
    </rPh>
    <rPh sb="5" eb="7">
      <t>キサイ</t>
    </rPh>
    <phoneticPr fontId="1"/>
  </si>
  <si>
    <t>その他（○○○○）</t>
    <rPh sb="2" eb="3">
      <t>タ</t>
    </rPh>
    <phoneticPr fontId="1"/>
  </si>
  <si>
    <t>教授</t>
  </si>
  <si>
    <t>・この出張申込書は、各研究課題の所内世話人を通して出張日の10日前までに研究支援係へ提出してください。</t>
    <rPh sb="22" eb="23">
      <t>トオ</t>
    </rPh>
    <rPh sb="25" eb="27">
      <t>シュッチョウ</t>
    </rPh>
    <rPh sb="27" eb="28">
      <t>ビ</t>
    </rPh>
    <rPh sb="31" eb="32">
      <t>ニチ</t>
    </rPh>
    <rPh sb="32" eb="33">
      <t>マエ</t>
    </rPh>
    <rPh sb="36" eb="38">
      <t>ケンキュウ</t>
    </rPh>
    <rPh sb="38" eb="40">
      <t>シエン</t>
    </rPh>
    <rPh sb="40" eb="41">
      <t>カカリ</t>
    </rPh>
    <phoneticPr fontId="1"/>
  </si>
  <si>
    <t>・出張申込書の承認は、出張前に所内世話人が行ってください。</t>
    <rPh sb="5" eb="6">
      <t>ショ</t>
    </rPh>
    <rPh sb="7" eb="9">
      <t>ショウニン</t>
    </rPh>
    <rPh sb="11" eb="14">
      <t>シュッチョウマエ</t>
    </rPh>
    <rPh sb="21" eb="22">
      <t>オコナ</t>
    </rPh>
    <phoneticPr fontId="1"/>
  </si>
  <si>
    <t>課題提案型共同研究出張・旅費申込書</t>
  </si>
  <si>
    <t>課題提案型共同研究出張・旅費申込書</t>
    <rPh sb="0" eb="5">
      <t>カダイテイアンガタ</t>
    </rPh>
    <phoneticPr fontId="1"/>
  </si>
  <si>
    <t>&lt;Y4&gt;</t>
  </si>
  <si>
    <t>&lt;Y4&gt;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</si>
</sst>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日&quot;&quot;間&quot;\)"/>
    <numFmt numFmtId="177" formatCode="[$-F800]dddd\,\ mmmm\ dd\,\ yyyy"/>
    <numFmt numFmtId="178" formatCode="yyyy/m/d;;"/>
  </numFmts>
  <fonts count="12" x14ac:knownFonts="1">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11"/>
      <color theme="0"/>
      <name val="游ゴシック"/>
      <family val="3"/>
      <charset val="128"/>
      <scheme val="minor"/>
    </font>
    <font>
      <sz val="5"/>
      <color theme="0"/>
      <name val="游ゴシック"/>
      <family val="2"/>
      <charset val="128"/>
      <scheme val="minor"/>
    </font>
    <font>
      <sz val="10"/>
      <color rgb="FFFF0000"/>
      <name val="游ゴシック"/>
      <family val="3"/>
      <charset val="128"/>
      <scheme val="minor"/>
    </font>
    <font>
      <b/>
      <sz val="14"/>
      <color theme="0"/>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right/>
      <top style="thin">
        <color auto="1"/>
      </top>
      <bottom style="thin">
        <color auto="1"/>
      </bottom>
      <diagonal/>
    </border>
  </borders>
  <cellStyleXfs count="1">
    <xf numFmtId="0" fontId="0" fillId="0" borderId="0">
      <alignment vertical="center"/>
    </xf>
  </cellStyleXfs>
  <cellXfs count="138">
    <xf numFmtId="0" fontId="0" fillId="0" borderId="0" xfId="0">
      <alignment vertical="center"/>
    </xf>
    <xf numFmtId="0" fontId="0" fillId="0" borderId="0" xfId="0" applyAlignment="1">
      <alignment horizontal="center" vertical="center"/>
    </xf>
    <xf numFmtId="14" fontId="3" fillId="0" borderId="1" xfId="0" quotePrefix="1" applyNumberFormat="1" applyFont="1" applyBorder="1" applyAlignment="1">
      <alignment horizontal="center" vertical="center"/>
    </xf>
    <xf numFmtId="0" fontId="0" fillId="0" borderId="0" xfId="0" applyAlignment="1">
      <alignment horizontal="left" vertical="center"/>
    </xf>
    <xf numFmtId="0" fontId="3" fillId="0" borderId="1" xfId="0" applyFont="1" applyBorder="1" applyAlignment="1">
      <alignment horizontal="center" vertical="center"/>
    </xf>
    <xf numFmtId="0" fontId="0" fillId="2" borderId="0" xfId="0" applyFill="1">
      <alignment vertical="center"/>
    </xf>
    <xf numFmtId="0" fontId="3" fillId="0" borderId="4" xfId="0" applyFont="1" applyBorder="1" applyAlignment="1">
      <alignment horizontal="center" vertical="center"/>
    </xf>
    <xf numFmtId="14" fontId="3" fillId="0" borderId="6" xfId="0" applyNumberFormat="1" applyFont="1" applyBorder="1" applyAlignment="1">
      <alignment horizontal="center" vertical="center"/>
    </xf>
    <xf numFmtId="0" fontId="3" fillId="0" borderId="10" xfId="0" applyFont="1" applyBorder="1" applyAlignment="1">
      <alignment horizontal="center" vertical="center"/>
    </xf>
    <xf numFmtId="14" fontId="3" fillId="0" borderId="7" xfId="0" applyNumberFormat="1" applyFont="1" applyBorder="1" applyAlignment="1">
      <alignment horizontal="center" vertical="center"/>
    </xf>
    <xf numFmtId="14" fontId="3" fillId="0" borderId="15" xfId="0" applyNumberFormat="1" applyFont="1" applyBorder="1">
      <alignment vertical="center"/>
    </xf>
    <xf numFmtId="14" fontId="3" fillId="0" borderId="15" xfId="0" applyNumberFormat="1" applyFont="1" applyBorder="1" applyAlignment="1">
      <alignment horizontal="center" vertical="center"/>
    </xf>
    <xf numFmtId="14" fontId="3" fillId="0" borderId="1" xfId="0" applyNumberFormat="1" applyFont="1" applyBorder="1" applyAlignment="1">
      <alignment horizontal="center" vertical="center"/>
    </xf>
    <xf numFmtId="20" fontId="3" fillId="0" borderId="1" xfId="0" applyNumberFormat="1" applyFont="1" applyBorder="1" applyAlignment="1">
      <alignment horizontal="center" vertical="center"/>
    </xf>
    <xf numFmtId="0" fontId="3" fillId="0" borderId="15" xfId="0" applyFont="1" applyBorder="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0" fillId="0" borderId="0" xfId="0" applyAlignment="1">
      <alignment vertical="top" wrapText="1"/>
    </xf>
    <xf numFmtId="0" fontId="0" fillId="0" borderId="0" xfId="0" applyAlignment="1">
      <alignment horizontal="left" vertical="top"/>
    </xf>
    <xf numFmtId="0" fontId="0" fillId="0" borderId="0" xfId="0" applyAlignment="1">
      <alignment vertical="top"/>
    </xf>
    <xf numFmtId="0" fontId="3" fillId="0" borderId="1" xfId="0" applyFont="1" applyBorder="1" applyAlignment="1" applyProtection="1">
      <alignment horizontal="center"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14" fontId="5" fillId="0" borderId="6" xfId="0" applyNumberFormat="1" applyFont="1" applyBorder="1" applyProtection="1">
      <alignment vertical="center"/>
      <protection locked="0"/>
    </xf>
    <xf numFmtId="14" fontId="5" fillId="0" borderId="10" xfId="0" applyNumberFormat="1" applyFont="1" applyBorder="1" applyProtection="1">
      <alignment vertical="center"/>
      <protection locked="0"/>
    </xf>
    <xf numFmtId="20" fontId="5" fillId="0" borderId="1" xfId="0" applyNumberFormat="1" applyFont="1" applyBorder="1" applyProtection="1">
      <alignment vertical="center"/>
      <protection locked="0"/>
    </xf>
    <xf numFmtId="20" fontId="5" fillId="0" borderId="1" xfId="0" applyNumberFormat="1" applyFont="1" applyBorder="1" applyAlignment="1" applyProtection="1">
      <alignment horizontal="right" vertical="center"/>
      <protection locked="0"/>
    </xf>
    <xf numFmtId="0" fontId="0" fillId="0" borderId="0" xfId="0" applyProtection="1">
      <alignment vertical="center"/>
      <protection locked="0"/>
    </xf>
    <xf numFmtId="0" fontId="5" fillId="0" borderId="3" xfId="0" applyFont="1" applyBorder="1" applyProtection="1">
      <alignment vertical="center"/>
      <protection locked="0"/>
    </xf>
    <xf numFmtId="0" fontId="5" fillId="0" borderId="10" xfId="0" applyFont="1" applyBorder="1" applyAlignment="1">
      <alignment horizontal="center" vertical="center"/>
    </xf>
    <xf numFmtId="14" fontId="5" fillId="0" borderId="10" xfId="0" applyNumberFormat="1" applyFont="1" applyBorder="1" applyAlignment="1">
      <alignment horizontal="center" vertical="center"/>
    </xf>
    <xf numFmtId="177" fontId="4" fillId="0" borderId="5" xfId="0" applyNumberFormat="1" applyFont="1" applyBorder="1" applyAlignment="1" applyProtection="1">
      <alignment horizontal="left" vertical="center"/>
      <protection locked="0"/>
    </xf>
    <xf numFmtId="0" fontId="4" fillId="3" borderId="1" xfId="0" applyFont="1" applyFill="1" applyBorder="1">
      <alignment vertical="center"/>
    </xf>
    <xf numFmtId="0" fontId="5" fillId="3" borderId="1" xfId="0" applyFont="1" applyFill="1" applyBorder="1">
      <alignment vertical="center"/>
    </xf>
    <xf numFmtId="0" fontId="5" fillId="3" borderId="4" xfId="0" applyFont="1" applyFill="1" applyBorder="1">
      <alignment vertical="center"/>
    </xf>
    <xf numFmtId="0" fontId="5" fillId="3" borderId="1" xfId="0" applyFont="1" applyFill="1" applyBorder="1" applyAlignment="1">
      <alignment horizontal="center" vertical="center"/>
    </xf>
    <xf numFmtId="0" fontId="4" fillId="3" borderId="12" xfId="0" applyFont="1" applyFill="1" applyBorder="1">
      <alignment vertical="center"/>
    </xf>
    <xf numFmtId="0" fontId="5" fillId="3" borderId="2"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 xfId="0" applyFont="1" applyFill="1" applyBorder="1" applyAlignment="1">
      <alignment vertical="center" wrapText="1"/>
    </xf>
    <xf numFmtId="14" fontId="6" fillId="3" borderId="2" xfId="0" applyNumberFormat="1" applyFont="1" applyFill="1" applyBorder="1" applyAlignment="1">
      <alignment horizontal="center" vertical="center"/>
    </xf>
    <xf numFmtId="0" fontId="4" fillId="3" borderId="13" xfId="0" applyFont="1" applyFill="1" applyBorder="1" applyAlignment="1">
      <alignment horizontal="center" vertical="center"/>
    </xf>
    <xf numFmtId="0" fontId="5" fillId="3" borderId="3" xfId="0" applyFont="1" applyFill="1" applyBorder="1" applyAlignment="1">
      <alignment horizontal="center" vertical="center"/>
    </xf>
    <xf numFmtId="0" fontId="4" fillId="3" borderId="1"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0" borderId="14"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8" fillId="0" borderId="0" xfId="0" applyFont="1">
      <alignment vertical="center"/>
    </xf>
    <xf numFmtId="0" fontId="9" fillId="0" borderId="0" xfId="0" applyFont="1">
      <alignment vertical="center"/>
    </xf>
    <xf numFmtId="0" fontId="8" fillId="0" borderId="0" xfId="0" applyFont="1" applyProtection="1">
      <alignment vertical="center"/>
      <protection locked="0"/>
    </xf>
    <xf numFmtId="0" fontId="11" fillId="0" borderId="3" xfId="0" applyFont="1" applyBorder="1" applyAlignment="1" applyProtection="1">
      <alignment vertical="center" wrapText="1"/>
      <protection locked="0"/>
    </xf>
    <xf numFmtId="178" fontId="5" fillId="0" borderId="4" xfId="0" applyNumberFormat="1" applyFont="1" applyBorder="1" applyAlignment="1" applyProtection="1">
      <alignment horizontal="right" vertical="center"/>
      <protection locked="0"/>
    </xf>
    <xf numFmtId="177" fontId="0" fillId="0" borderId="0" xfId="0" applyNumberForma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176" fontId="3" fillId="0" borderId="8"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12"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3"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3" fillId="0" borderId="7" xfId="0" applyFont="1" applyBorder="1" applyAlignment="1">
      <alignment horizontal="left" vertical="top" wrapText="1"/>
    </xf>
    <xf numFmtId="0" fontId="3" fillId="0" borderId="12" xfId="0" applyFont="1" applyBorder="1" applyAlignment="1">
      <alignment horizontal="left" vertical="top" wrapText="1"/>
    </xf>
    <xf numFmtId="0" fontId="3" fillId="0" borderId="0" xfId="0" applyFont="1" applyAlignment="1">
      <alignment horizontal="left" vertical="top" wrapText="1"/>
    </xf>
    <xf numFmtId="0" fontId="3" fillId="0" borderId="13"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0" borderId="9" xfId="0" applyFont="1" applyBorder="1" applyAlignment="1">
      <alignment horizontal="left" vertical="top" wrapText="1"/>
    </xf>
    <xf numFmtId="0" fontId="3" fillId="0" borderId="14" xfId="0" applyFont="1" applyBorder="1" applyAlignment="1">
      <alignment horizontal="center" vertical="center"/>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4" fillId="3" borderId="14" xfId="0" applyFont="1" applyFill="1" applyBorder="1" applyAlignment="1">
      <alignment horizontal="center" vertical="center"/>
    </xf>
    <xf numFmtId="0" fontId="4" fillId="3" borderId="3" xfId="0" applyFont="1" applyFill="1" applyBorder="1" applyAlignment="1">
      <alignment horizontal="center" vertical="center"/>
    </xf>
    <xf numFmtId="0" fontId="0" fillId="0" borderId="14"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4"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76" fontId="5" fillId="0" borderId="8"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15"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5" xfId="0" applyNumberFormat="1" applyFont="1" applyBorder="1" applyAlignment="1">
      <alignment horizontal="center" vertical="center"/>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4" fillId="3" borderId="2"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cellXfs>
  <cellStyles count="1">
    <cellStyle name="標準" xfId="0" builtinId="0"/>
  </cellStyles>
  <dxfs count="3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B810"/>
  <sheetViews>
    <sheetView tabSelected="1" zoomScale="90" zoomScaleNormal="90" zoomScaleSheetLayoutView="85" workbookViewId="0">
      <selection activeCell="R21" sqref="R21"/>
    </sheetView>
  </sheetViews>
  <sheetFormatPr defaultRowHeight="18.75" x14ac:dyDescent="0.4"/>
  <cols>
    <col min="2" max="2" width="6.75" customWidth="1"/>
    <col min="3" max="3" width="10.875" style="1" customWidth="1"/>
    <col min="5" max="5" width="3.375" customWidth="1"/>
    <col min="7" max="7" width="5.5" customWidth="1"/>
    <col min="8" max="8" width="13.875" style="1" customWidth="1"/>
    <col min="9" max="9" width="3.25" bestFit="1" customWidth="1"/>
    <col min="10" max="10" width="13.625" style="1" customWidth="1"/>
    <col min="12" max="12" width="14" customWidth="1"/>
    <col min="13" max="13" width="8.125" customWidth="1"/>
    <col min="14" max="14" width="7.625" customWidth="1"/>
    <col min="15" max="15" width="8.375" customWidth="1"/>
    <col min="16" max="16" width="7.25" bestFit="1" customWidth="1"/>
  </cols>
  <sheetData>
    <row r="1" spans="1:16" x14ac:dyDescent="0.4">
      <c r="A1" s="5">
        <v>1</v>
      </c>
    </row>
    <row r="2" spans="1:16" x14ac:dyDescent="0.4">
      <c r="P2" t="s">
        <v>69</v>
      </c>
    </row>
    <row r="3" spans="1:16" ht="25.5" x14ac:dyDescent="0.4">
      <c r="A3" s="71" t="s">
        <v>67</v>
      </c>
      <c r="B3" s="72"/>
      <c r="C3" s="72"/>
      <c r="D3" s="72"/>
      <c r="E3" s="72"/>
      <c r="F3" s="72"/>
      <c r="G3" s="72"/>
      <c r="H3" s="72"/>
      <c r="I3" s="72"/>
      <c r="J3" s="72"/>
      <c r="K3" s="72"/>
      <c r="L3" s="72"/>
      <c r="M3" s="72"/>
      <c r="N3" s="72"/>
      <c r="O3" s="72"/>
      <c r="P3" s="72"/>
    </row>
    <row r="4" spans="1:16" x14ac:dyDescent="0.4">
      <c r="N4" s="57" t="s">
        <v>55</v>
      </c>
      <c r="O4" s="58"/>
    </row>
    <row r="5" spans="1:16" ht="21.6" customHeight="1" x14ac:dyDescent="0.4">
      <c r="N5" s="73"/>
      <c r="O5" s="74"/>
    </row>
    <row r="6" spans="1:16" x14ac:dyDescent="0.4">
      <c r="A6" t="s">
        <v>0</v>
      </c>
      <c r="N6" s="75"/>
      <c r="O6" s="76"/>
    </row>
    <row r="7" spans="1:16" x14ac:dyDescent="0.4">
      <c r="J7" s="53">
        <f>出張情報入力フォーム!R1</f>
        <v>45748</v>
      </c>
      <c r="K7" s="53"/>
    </row>
    <row r="8" spans="1:16" x14ac:dyDescent="0.4">
      <c r="J8" s="1" t="s">
        <v>1</v>
      </c>
      <c r="L8" s="19" t="str">
        <f>出張情報入力フォーム!R2&amp;""</f>
        <v/>
      </c>
      <c r="M8" s="20"/>
      <c r="N8" s="20"/>
    </row>
    <row r="10" spans="1:16" x14ac:dyDescent="0.4">
      <c r="A10" s="55" t="s">
        <v>59</v>
      </c>
      <c r="B10" s="55"/>
      <c r="C10" s="55"/>
      <c r="D10" s="55"/>
      <c r="E10" s="55"/>
      <c r="F10" s="55"/>
      <c r="G10" s="55"/>
      <c r="H10" s="55"/>
      <c r="I10" s="55"/>
      <c r="J10" s="55"/>
      <c r="K10" s="55"/>
      <c r="L10" s="55"/>
      <c r="M10" s="55"/>
      <c r="N10" s="55"/>
      <c r="O10" s="55"/>
      <c r="P10" s="55"/>
    </row>
    <row r="12" spans="1:16" x14ac:dyDescent="0.4">
      <c r="A12" t="s">
        <v>2</v>
      </c>
      <c r="C12" s="54" t="str">
        <f>出張情報入力フォーム!D1&amp;""</f>
        <v/>
      </c>
      <c r="D12" s="54"/>
      <c r="E12" s="54"/>
      <c r="F12" s="54"/>
      <c r="G12" s="54"/>
      <c r="H12" s="54"/>
      <c r="I12" s="54"/>
      <c r="J12" s="54"/>
      <c r="K12" s="54"/>
      <c r="L12" s="54"/>
      <c r="M12" s="54"/>
      <c r="N12" s="54"/>
      <c r="O12" s="54"/>
      <c r="P12" s="54"/>
    </row>
    <row r="13" spans="1:16" x14ac:dyDescent="0.4">
      <c r="A13" t="s">
        <v>3</v>
      </c>
      <c r="C13" s="54" t="str">
        <f>出張情報入力フォーム!D2&amp;""</f>
        <v/>
      </c>
      <c r="D13" s="54"/>
      <c r="E13" s="54"/>
      <c r="F13" s="54"/>
      <c r="G13" s="54"/>
      <c r="H13" s="54"/>
      <c r="I13" s="54"/>
      <c r="J13" s="54"/>
      <c r="K13" s="54"/>
      <c r="L13" s="54"/>
      <c r="M13" s="54"/>
      <c r="N13" s="54"/>
      <c r="O13" s="54"/>
      <c r="P13" s="54"/>
    </row>
    <row r="14" spans="1:16" x14ac:dyDescent="0.4">
      <c r="A14" t="s">
        <v>4</v>
      </c>
      <c r="C14" s="54" t="str">
        <f>出張情報入力フォーム!D3&amp;""</f>
        <v/>
      </c>
      <c r="D14" s="54"/>
      <c r="E14" s="54"/>
      <c r="F14" s="54"/>
      <c r="G14" s="54"/>
      <c r="H14" s="54"/>
      <c r="I14" s="54"/>
      <c r="J14" s="54"/>
      <c r="K14" s="54"/>
      <c r="L14" s="54"/>
      <c r="M14" s="54"/>
      <c r="N14" s="54"/>
      <c r="O14" s="54"/>
      <c r="P14" s="54"/>
    </row>
    <row r="15" spans="1:16" x14ac:dyDescent="0.4">
      <c r="A15" t="s">
        <v>5</v>
      </c>
      <c r="D15" t="s">
        <v>17</v>
      </c>
    </row>
    <row r="17" spans="1:16" ht="15.75" customHeight="1" x14ac:dyDescent="0.4">
      <c r="A17" s="56" t="s">
        <v>11</v>
      </c>
      <c r="B17" s="56"/>
      <c r="C17" s="6" t="s">
        <v>21</v>
      </c>
      <c r="D17" s="56" t="s">
        <v>22</v>
      </c>
      <c r="E17" s="56"/>
      <c r="F17" s="57" t="s">
        <v>6</v>
      </c>
      <c r="G17" s="58"/>
      <c r="H17" s="102" t="s">
        <v>7</v>
      </c>
      <c r="I17" s="102"/>
      <c r="J17" s="102"/>
      <c r="K17" s="56" t="s">
        <v>8</v>
      </c>
      <c r="L17" s="56"/>
      <c r="M17" s="56" t="s">
        <v>9</v>
      </c>
      <c r="N17" s="56"/>
      <c r="O17" s="56"/>
      <c r="P17" s="56"/>
    </row>
    <row r="18" spans="1:16" ht="18" customHeight="1" x14ac:dyDescent="0.4">
      <c r="A18" s="77" t="str">
        <f>+VLOOKUP(A1,出張情報入力フォーム!A:R,2,FALSE)&amp;""</f>
        <v>核融合　太郎</v>
      </c>
      <c r="B18" s="78"/>
      <c r="C18" s="77" t="str">
        <f>+VLOOKUP(A1,出張情報入力フォーム!A:R,4,FALSE)&amp;""</f>
        <v>○○大学</v>
      </c>
      <c r="D18" s="83" t="str">
        <f>VLOOKUP(A1,出張情報入力フォーム!A:R,5,0)&amp;""</f>
        <v>○○学部</v>
      </c>
      <c r="E18" s="83"/>
      <c r="F18" s="77" t="str">
        <f>+VLOOKUP(A1,出張情報入力フォーム!A:R,7,FALSE)&amp;""</f>
        <v>教授</v>
      </c>
      <c r="G18" s="103"/>
      <c r="H18" s="7">
        <f>+VLOOKUP(A1,出張情報入力フォーム!A:R,9,FALSE)</f>
        <v>45748</v>
      </c>
      <c r="I18" s="8" t="s">
        <v>10</v>
      </c>
      <c r="J18" s="9">
        <f>+VLOOKUP(A1,出張情報入力フォーム!A:R,11,FALSE)</f>
        <v>45752</v>
      </c>
      <c r="K18" s="60" t="str">
        <f>IF(VLOOKUP(A1,出張情報入力フォーム!A:R,17,FALSE)="その他",出張情報入力フォーム!Q6,VLOOKUP(A1,出張情報入力フォーム!A:R,17,FALSE))</f>
        <v>核融合科学研究所</v>
      </c>
      <c r="L18" s="61"/>
      <c r="M18" s="59" t="str">
        <f>+VLOOKUP(A1,出張情報入力フォーム!A:R,18,FALSE)&amp;CHAR(10)&amp;出張情報入力フォーム!R6</f>
        <v>ヘリコンクラブ
4/1～4/5（4泊5日）</v>
      </c>
      <c r="N18" s="60"/>
      <c r="O18" s="60"/>
      <c r="P18" s="61"/>
    </row>
    <row r="19" spans="1:16" ht="18" customHeight="1" x14ac:dyDescent="0.4">
      <c r="A19" s="79"/>
      <c r="B19" s="80"/>
      <c r="C19" s="79"/>
      <c r="D19" s="83"/>
      <c r="E19" s="83"/>
      <c r="F19" s="79"/>
      <c r="G19" s="104"/>
      <c r="H19" s="68">
        <f>+J18-H18+1</f>
        <v>5</v>
      </c>
      <c r="I19" s="69"/>
      <c r="J19" s="70"/>
      <c r="K19" s="63"/>
      <c r="L19" s="64"/>
      <c r="M19" s="62"/>
      <c r="N19" s="63"/>
      <c r="O19" s="63"/>
      <c r="P19" s="64"/>
    </row>
    <row r="20" spans="1:16" ht="18" customHeight="1" x14ac:dyDescent="0.4">
      <c r="A20" s="79"/>
      <c r="B20" s="80"/>
      <c r="C20" s="79"/>
      <c r="D20" s="83"/>
      <c r="E20" s="83"/>
      <c r="F20" s="79"/>
      <c r="G20" s="80"/>
      <c r="H20" s="4" t="s">
        <v>28</v>
      </c>
      <c r="I20" s="10"/>
      <c r="J20" s="4" t="s">
        <v>24</v>
      </c>
      <c r="K20" s="62"/>
      <c r="L20" s="64"/>
      <c r="M20" s="62"/>
      <c r="N20" s="63"/>
      <c r="O20" s="63"/>
      <c r="P20" s="64"/>
    </row>
    <row r="21" spans="1:16" ht="18" customHeight="1" x14ac:dyDescent="0.4">
      <c r="A21" s="79"/>
      <c r="B21" s="80"/>
      <c r="C21" s="79"/>
      <c r="D21" s="83"/>
      <c r="E21" s="83"/>
      <c r="F21" s="79"/>
      <c r="G21" s="80"/>
      <c r="H21" s="2">
        <f>+VLOOKUP(A1,出張情報入力フォーム!A:R,12,FALSE)</f>
        <v>45748</v>
      </c>
      <c r="I21" s="11" t="s">
        <v>26</v>
      </c>
      <c r="J21" s="12">
        <f>+VLOOKUP(A1,出張情報入力フォーム!A:R,15,FALSE)</f>
        <v>45752</v>
      </c>
      <c r="K21" s="62"/>
      <c r="L21" s="64"/>
      <c r="M21" s="62"/>
      <c r="N21" s="63"/>
      <c r="O21" s="63"/>
      <c r="P21" s="64"/>
    </row>
    <row r="22" spans="1:16" ht="18" customHeight="1" x14ac:dyDescent="0.4">
      <c r="A22" s="79"/>
      <c r="B22" s="80"/>
      <c r="C22" s="79"/>
      <c r="D22" s="83"/>
      <c r="E22" s="83"/>
      <c r="F22" s="79"/>
      <c r="G22" s="80"/>
      <c r="H22" s="4" t="s">
        <v>43</v>
      </c>
      <c r="I22" s="10"/>
      <c r="J22" s="4" t="s">
        <v>37</v>
      </c>
      <c r="K22" s="62"/>
      <c r="L22" s="64"/>
      <c r="M22" s="62"/>
      <c r="N22" s="63"/>
      <c r="O22" s="63"/>
      <c r="P22" s="64"/>
    </row>
    <row r="23" spans="1:16" ht="18" customHeight="1" x14ac:dyDescent="0.4">
      <c r="A23" s="81"/>
      <c r="B23" s="82"/>
      <c r="C23" s="81"/>
      <c r="D23" s="83"/>
      <c r="E23" s="83"/>
      <c r="F23" s="81"/>
      <c r="G23" s="82"/>
      <c r="H23" s="13">
        <f>+VLOOKUP(A1,出張情報入力フォーム!A:R,13,FALSE)</f>
        <v>0.375</v>
      </c>
      <c r="I23" s="14" t="s">
        <v>26</v>
      </c>
      <c r="J23" s="13">
        <f>+VLOOKUP(A1,出張情報入力フォーム!A:R,16,FALSE)</f>
        <v>0.70833333333333337</v>
      </c>
      <c r="K23" s="65"/>
      <c r="L23" s="67"/>
      <c r="M23" s="65"/>
      <c r="N23" s="66"/>
      <c r="O23" s="66"/>
      <c r="P23" s="67"/>
    </row>
    <row r="24" spans="1:16" x14ac:dyDescent="0.4">
      <c r="A24" t="s">
        <v>12</v>
      </c>
      <c r="L24" t="s">
        <v>13</v>
      </c>
    </row>
    <row r="25" spans="1:16" ht="38.25" customHeight="1" x14ac:dyDescent="0.4">
      <c r="A25" s="21" t="s">
        <v>57</v>
      </c>
      <c r="B25" s="84" t="s">
        <v>14</v>
      </c>
      <c r="C25" s="85"/>
      <c r="D25" s="85"/>
      <c r="E25" s="85"/>
      <c r="F25" s="85"/>
      <c r="G25" s="85"/>
      <c r="H25" s="85"/>
      <c r="I25" s="85"/>
      <c r="J25" s="85"/>
      <c r="K25" s="86"/>
      <c r="L25" s="93" t="str">
        <f>+VLOOKUP(A1,出張情報入力フォーム!A:S,19,FALSE)&amp;""</f>
        <v/>
      </c>
      <c r="M25" s="94"/>
      <c r="N25" s="94"/>
      <c r="O25" s="94"/>
      <c r="P25" s="95"/>
    </row>
    <row r="26" spans="1:16" ht="38.25" customHeight="1" x14ac:dyDescent="0.4">
      <c r="A26" s="22"/>
      <c r="B26" s="87" t="s">
        <v>15</v>
      </c>
      <c r="C26" s="88"/>
      <c r="D26" s="88"/>
      <c r="E26" s="88"/>
      <c r="F26" s="88"/>
      <c r="G26" s="88"/>
      <c r="H26" s="88"/>
      <c r="I26" s="88"/>
      <c r="J26" s="88"/>
      <c r="K26" s="89"/>
      <c r="L26" s="96"/>
      <c r="M26" s="97"/>
      <c r="N26" s="97"/>
      <c r="O26" s="97"/>
      <c r="P26" s="98"/>
    </row>
    <row r="27" spans="1:16" ht="38.25" customHeight="1" x14ac:dyDescent="0.4">
      <c r="A27" s="23"/>
      <c r="B27" s="90" t="s">
        <v>16</v>
      </c>
      <c r="C27" s="91"/>
      <c r="D27" s="91"/>
      <c r="E27" s="91"/>
      <c r="F27" s="91"/>
      <c r="G27" s="91"/>
      <c r="H27" s="91"/>
      <c r="I27" s="91"/>
      <c r="J27" s="91"/>
      <c r="K27" s="92"/>
      <c r="L27" s="99"/>
      <c r="M27" s="100"/>
      <c r="N27" s="100"/>
      <c r="O27" s="100"/>
      <c r="P27" s="101"/>
    </row>
    <row r="28" spans="1:16" x14ac:dyDescent="0.4">
      <c r="A28" s="5">
        <v>2</v>
      </c>
    </row>
    <row r="29" spans="1:16" x14ac:dyDescent="0.4">
      <c r="P29" t="s">
        <v>68</v>
      </c>
    </row>
    <row r="30" spans="1:16" s="17" customFormat="1" ht="25.5" x14ac:dyDescent="0.4">
      <c r="A30" s="71" t="s">
        <v>66</v>
      </c>
      <c r="B30" s="72"/>
      <c r="C30" s="72"/>
      <c r="D30" s="72"/>
      <c r="E30" s="72"/>
      <c r="F30" s="72"/>
      <c r="G30" s="72"/>
      <c r="H30" s="72"/>
      <c r="I30" s="72"/>
      <c r="J30" s="72"/>
      <c r="K30" s="72"/>
      <c r="L30" s="72"/>
      <c r="M30" s="72"/>
      <c r="N30" s="72"/>
      <c r="O30" s="72"/>
      <c r="P30" s="72"/>
    </row>
    <row r="31" spans="1:16" x14ac:dyDescent="0.4">
      <c r="N31" s="57" t="s">
        <v>55</v>
      </c>
      <c r="O31" s="58"/>
    </row>
    <row r="32" spans="1:16" x14ac:dyDescent="0.4">
      <c r="N32" s="73"/>
      <c r="O32" s="74"/>
    </row>
    <row r="33" spans="1:16" x14ac:dyDescent="0.4">
      <c r="A33" t="s">
        <v>0</v>
      </c>
      <c r="N33" s="75"/>
      <c r="O33" s="76"/>
    </row>
    <row r="34" spans="1:16" x14ac:dyDescent="0.4">
      <c r="J34" s="53">
        <f>出張情報入力フォーム!R1</f>
        <v>45748</v>
      </c>
      <c r="K34" s="53"/>
    </row>
    <row r="35" spans="1:16" x14ac:dyDescent="0.4">
      <c r="J35" s="1" t="s">
        <v>1</v>
      </c>
      <c r="L35" s="3" t="str">
        <f>出張情報入力フォーム!R2&amp;""</f>
        <v/>
      </c>
    </row>
    <row r="37" spans="1:16" x14ac:dyDescent="0.4">
      <c r="A37" s="55" t="s">
        <v>59</v>
      </c>
      <c r="B37" s="55"/>
      <c r="C37" s="55"/>
      <c r="D37" s="55"/>
      <c r="E37" s="55"/>
      <c r="F37" s="55"/>
      <c r="G37" s="55"/>
      <c r="H37" s="55"/>
      <c r="I37" s="55"/>
      <c r="J37" s="55"/>
      <c r="K37" s="55"/>
      <c r="L37" s="55"/>
      <c r="M37" s="55"/>
      <c r="N37" s="55"/>
      <c r="O37" s="55"/>
      <c r="P37" s="55"/>
    </row>
    <row r="39" spans="1:16" x14ac:dyDescent="0.4">
      <c r="A39" t="s">
        <v>2</v>
      </c>
      <c r="C39" s="54" t="str">
        <f>出張情報入力フォーム!D1&amp;""</f>
        <v/>
      </c>
      <c r="D39" s="54"/>
      <c r="E39" s="54"/>
      <c r="F39" s="54"/>
      <c r="G39" s="54"/>
      <c r="H39" s="54"/>
      <c r="I39" s="54"/>
      <c r="J39" s="54"/>
      <c r="K39" s="54"/>
      <c r="L39" s="54"/>
      <c r="M39" s="54"/>
      <c r="N39" s="54"/>
      <c r="O39" s="54"/>
      <c r="P39" s="54"/>
    </row>
    <row r="40" spans="1:16" x14ac:dyDescent="0.4">
      <c r="A40" t="s">
        <v>3</v>
      </c>
      <c r="C40" s="54" t="str">
        <f>出張情報入力フォーム!D2&amp;""</f>
        <v/>
      </c>
      <c r="D40" s="54"/>
      <c r="E40" s="54"/>
      <c r="F40" s="54"/>
      <c r="G40" s="54"/>
      <c r="H40" s="54"/>
      <c r="I40" s="54"/>
      <c r="J40" s="54"/>
      <c r="K40" s="54"/>
      <c r="L40" s="54"/>
      <c r="M40" s="54"/>
      <c r="N40" s="54"/>
      <c r="O40" s="54"/>
      <c r="P40" s="54"/>
    </row>
    <row r="41" spans="1:16" x14ac:dyDescent="0.4">
      <c r="A41" t="s">
        <v>4</v>
      </c>
      <c r="C41" s="54" t="str">
        <f>出張情報入力フォーム!D3&amp;""</f>
        <v/>
      </c>
      <c r="D41" s="54"/>
      <c r="E41" s="54"/>
      <c r="F41" s="54"/>
      <c r="G41" s="54"/>
      <c r="H41" s="54"/>
      <c r="I41" s="54"/>
      <c r="J41" s="54"/>
      <c r="K41" s="54"/>
      <c r="L41" s="54"/>
      <c r="M41" s="54"/>
      <c r="N41" s="54"/>
      <c r="O41" s="54"/>
      <c r="P41" s="54"/>
    </row>
    <row r="42" spans="1:16" x14ac:dyDescent="0.4">
      <c r="A42" t="s">
        <v>5</v>
      </c>
      <c r="D42" t="s">
        <v>17</v>
      </c>
    </row>
    <row r="44" spans="1:16" x14ac:dyDescent="0.4">
      <c r="A44" s="56" t="s">
        <v>11</v>
      </c>
      <c r="B44" s="56"/>
      <c r="C44" s="6" t="s">
        <v>21</v>
      </c>
      <c r="D44" s="56" t="s">
        <v>22</v>
      </c>
      <c r="E44" s="56"/>
      <c r="F44" s="57" t="s">
        <v>6</v>
      </c>
      <c r="G44" s="58"/>
      <c r="H44" s="56" t="s">
        <v>7</v>
      </c>
      <c r="I44" s="56"/>
      <c r="J44" s="56"/>
      <c r="K44" s="56" t="s">
        <v>8</v>
      </c>
      <c r="L44" s="56"/>
      <c r="M44" s="56" t="s">
        <v>9</v>
      </c>
      <c r="N44" s="56"/>
      <c r="O44" s="56"/>
      <c r="P44" s="56"/>
    </row>
    <row r="45" spans="1:16" ht="18.75" customHeight="1" x14ac:dyDescent="0.4">
      <c r="A45" s="77" t="str">
        <f>+VLOOKUP(A28,出張情報入力フォーム!A:R,2,FALSE)&amp;""</f>
        <v/>
      </c>
      <c r="B45" s="78"/>
      <c r="C45" s="77" t="str">
        <f>+VLOOKUP(A28,出張情報入力フォーム!A:R,4,FALSE)&amp;""</f>
        <v/>
      </c>
      <c r="D45" s="83" t="str">
        <f>VLOOKUP(A28,出張情報入力フォーム!A:R,5,0)&amp;""</f>
        <v/>
      </c>
      <c r="E45" s="83"/>
      <c r="F45" s="77" t="str">
        <f>+VLOOKUP(A28,出張情報入力フォーム!A:R,7,FALSE)&amp;""</f>
        <v/>
      </c>
      <c r="G45" s="78"/>
      <c r="H45" s="7">
        <f>+VLOOKUP(A28,出張情報入力フォーム!A:R,9,FALSE)</f>
        <v>0</v>
      </c>
      <c r="I45" s="8" t="s">
        <v>10</v>
      </c>
      <c r="J45" s="9">
        <f>+VLOOKUP(A28,出張情報入力フォーム!A:R,11,FALSE)</f>
        <v>0</v>
      </c>
      <c r="K45" s="60" t="str">
        <f>IF(VLOOKUP(A28,出張情報入力フォーム!A:R,17,FALSE)="その他",出張情報入力フォーム!Q8,VLOOKUP(A28,出張情報入力フォーム!A:R,17,FALSE))</f>
        <v>核融合科学研究所</v>
      </c>
      <c r="L45" s="61"/>
      <c r="M45" s="59" t="str">
        <f>+VLOOKUP(A28,出張情報入力フォーム!A:R,18,FALSE)&amp;CHAR(10)&amp;出張情報入力フォーム!R8</f>
        <v xml:space="preserve">
</v>
      </c>
      <c r="N45" s="60"/>
      <c r="O45" s="60"/>
      <c r="P45" s="61"/>
    </row>
    <row r="46" spans="1:16" x14ac:dyDescent="0.4">
      <c r="A46" s="79"/>
      <c r="B46" s="80"/>
      <c r="C46" s="79"/>
      <c r="D46" s="83"/>
      <c r="E46" s="83"/>
      <c r="F46" s="79"/>
      <c r="G46" s="80"/>
      <c r="H46" s="68">
        <f>+J45-H45+1</f>
        <v>1</v>
      </c>
      <c r="I46" s="69"/>
      <c r="J46" s="70"/>
      <c r="K46" s="63"/>
      <c r="L46" s="64"/>
      <c r="M46" s="62"/>
      <c r="N46" s="63"/>
      <c r="O46" s="63"/>
      <c r="P46" s="64"/>
    </row>
    <row r="47" spans="1:16" x14ac:dyDescent="0.4">
      <c r="A47" s="79"/>
      <c r="B47" s="80"/>
      <c r="C47" s="79"/>
      <c r="D47" s="83"/>
      <c r="E47" s="83"/>
      <c r="F47" s="79"/>
      <c r="G47" s="80"/>
      <c r="H47" s="4" t="s">
        <v>23</v>
      </c>
      <c r="I47" s="10"/>
      <c r="J47" s="4" t="s">
        <v>24</v>
      </c>
      <c r="K47" s="62"/>
      <c r="L47" s="64"/>
      <c r="M47" s="62"/>
      <c r="N47" s="63"/>
      <c r="O47" s="63"/>
      <c r="P47" s="64"/>
    </row>
    <row r="48" spans="1:16" x14ac:dyDescent="0.4">
      <c r="A48" s="79"/>
      <c r="B48" s="80"/>
      <c r="C48" s="79"/>
      <c r="D48" s="83"/>
      <c r="E48" s="83"/>
      <c r="F48" s="79"/>
      <c r="G48" s="80"/>
      <c r="H48" s="2">
        <f>+VLOOKUP(A28,出張情報入力フォーム!A:R,12,FALSE)</f>
        <v>0</v>
      </c>
      <c r="I48" s="11" t="s">
        <v>26</v>
      </c>
      <c r="J48" s="12">
        <f>+VLOOKUP(A28,出張情報入力フォーム!A:R,15,FALSE)</f>
        <v>0</v>
      </c>
      <c r="K48" s="62"/>
      <c r="L48" s="64"/>
      <c r="M48" s="62"/>
      <c r="N48" s="63"/>
      <c r="O48" s="63"/>
      <c r="P48" s="64"/>
    </row>
    <row r="49" spans="1:20" x14ac:dyDescent="0.4">
      <c r="A49" s="79"/>
      <c r="B49" s="80"/>
      <c r="C49" s="79"/>
      <c r="D49" s="83"/>
      <c r="E49" s="83"/>
      <c r="F49" s="79"/>
      <c r="G49" s="80"/>
      <c r="H49" s="4" t="s">
        <v>44</v>
      </c>
      <c r="I49" s="10"/>
      <c r="J49" s="4" t="s">
        <v>38</v>
      </c>
      <c r="K49" s="62"/>
      <c r="L49" s="64"/>
      <c r="M49" s="62"/>
      <c r="N49" s="63"/>
      <c r="O49" s="63"/>
      <c r="P49" s="64"/>
    </row>
    <row r="50" spans="1:20" x14ac:dyDescent="0.4">
      <c r="A50" s="81"/>
      <c r="B50" s="82"/>
      <c r="C50" s="81"/>
      <c r="D50" s="83"/>
      <c r="E50" s="83"/>
      <c r="F50" s="81"/>
      <c r="G50" s="82"/>
      <c r="H50" s="13">
        <f>+VLOOKUP(A28,出張情報入力フォーム!A:R,13,FALSE)</f>
        <v>0</v>
      </c>
      <c r="I50" s="14" t="s">
        <v>26</v>
      </c>
      <c r="J50" s="13">
        <f>+VLOOKUP(A28,出張情報入力フォーム!A:R,16,FALSE)</f>
        <v>0</v>
      </c>
      <c r="K50" s="65"/>
      <c r="L50" s="67"/>
      <c r="M50" s="65"/>
      <c r="N50" s="66"/>
      <c r="O50" s="66"/>
      <c r="P50" s="67"/>
    </row>
    <row r="51" spans="1:20" x14ac:dyDescent="0.4">
      <c r="A51" t="s">
        <v>12</v>
      </c>
      <c r="L51" t="s">
        <v>13</v>
      </c>
    </row>
    <row r="52" spans="1:20" ht="36" customHeight="1" x14ac:dyDescent="0.4">
      <c r="A52" s="21" t="s">
        <v>56</v>
      </c>
      <c r="B52" s="84" t="s">
        <v>14</v>
      </c>
      <c r="C52" s="85"/>
      <c r="D52" s="85"/>
      <c r="E52" s="85"/>
      <c r="F52" s="85"/>
      <c r="G52" s="85"/>
      <c r="H52" s="85"/>
      <c r="I52" s="85"/>
      <c r="J52" s="85"/>
      <c r="K52" s="86"/>
      <c r="L52" s="93" t="str">
        <f>+VLOOKUP(A28,出張情報入力フォーム!A:S,19,FALSE)&amp;""</f>
        <v/>
      </c>
      <c r="M52" s="94"/>
      <c r="N52" s="94"/>
      <c r="O52" s="94"/>
      <c r="P52" s="95"/>
    </row>
    <row r="53" spans="1:20" ht="36" customHeight="1" x14ac:dyDescent="0.4">
      <c r="A53" s="22"/>
      <c r="B53" s="87" t="s">
        <v>15</v>
      </c>
      <c r="C53" s="88"/>
      <c r="D53" s="88"/>
      <c r="E53" s="88"/>
      <c r="F53" s="88"/>
      <c r="G53" s="88"/>
      <c r="H53" s="88"/>
      <c r="I53" s="88"/>
      <c r="J53" s="88"/>
      <c r="K53" s="89"/>
      <c r="L53" s="96"/>
      <c r="M53" s="97"/>
      <c r="N53" s="97"/>
      <c r="O53" s="97"/>
      <c r="P53" s="98"/>
      <c r="T53" s="15"/>
    </row>
    <row r="54" spans="1:20" ht="36" customHeight="1" x14ac:dyDescent="0.4">
      <c r="A54" s="23"/>
      <c r="B54" s="90" t="s">
        <v>16</v>
      </c>
      <c r="C54" s="91"/>
      <c r="D54" s="91"/>
      <c r="E54" s="91"/>
      <c r="F54" s="91"/>
      <c r="G54" s="91"/>
      <c r="H54" s="91"/>
      <c r="I54" s="91"/>
      <c r="J54" s="91"/>
      <c r="K54" s="92"/>
      <c r="L54" s="99"/>
      <c r="M54" s="100"/>
      <c r="N54" s="100"/>
      <c r="O54" s="100"/>
      <c r="P54" s="101"/>
    </row>
    <row r="55" spans="1:20" x14ac:dyDescent="0.4">
      <c r="A55" s="5">
        <v>3</v>
      </c>
    </row>
    <row r="56" spans="1:20" x14ac:dyDescent="0.4">
      <c r="P56" t="s">
        <v>68</v>
      </c>
    </row>
    <row r="57" spans="1:20" s="17" customFormat="1" ht="25.5" x14ac:dyDescent="0.4">
      <c r="A57" s="71" t="s">
        <v>66</v>
      </c>
      <c r="B57" s="72"/>
      <c r="C57" s="72"/>
      <c r="D57" s="72"/>
      <c r="E57" s="72"/>
      <c r="F57" s="72"/>
      <c r="G57" s="72"/>
      <c r="H57" s="72"/>
      <c r="I57" s="72"/>
      <c r="J57" s="72"/>
      <c r="K57" s="72"/>
      <c r="L57" s="72"/>
      <c r="M57" s="72"/>
      <c r="N57" s="72"/>
      <c r="O57" s="72"/>
      <c r="P57" s="72"/>
    </row>
    <row r="58" spans="1:20" x14ac:dyDescent="0.4">
      <c r="N58" s="57" t="s">
        <v>55</v>
      </c>
      <c r="O58" s="58"/>
    </row>
    <row r="59" spans="1:20" x14ac:dyDescent="0.4">
      <c r="N59" s="73"/>
      <c r="O59" s="74"/>
    </row>
    <row r="60" spans="1:20" x14ac:dyDescent="0.4">
      <c r="A60" t="s">
        <v>0</v>
      </c>
      <c r="N60" s="75"/>
      <c r="O60" s="76"/>
    </row>
    <row r="61" spans="1:20" x14ac:dyDescent="0.4">
      <c r="J61" s="53">
        <f>出張情報入力フォーム!R1</f>
        <v>45748</v>
      </c>
      <c r="K61" s="53"/>
    </row>
    <row r="62" spans="1:20" x14ac:dyDescent="0.4">
      <c r="J62" s="1" t="s">
        <v>1</v>
      </c>
      <c r="L62" s="3" t="str">
        <f>出張情報入力フォーム!R2&amp;""</f>
        <v/>
      </c>
    </row>
    <row r="64" spans="1:20" x14ac:dyDescent="0.4">
      <c r="A64" s="55" t="s">
        <v>59</v>
      </c>
      <c r="B64" s="55"/>
      <c r="C64" s="55"/>
      <c r="D64" s="55"/>
      <c r="E64" s="55"/>
      <c r="F64" s="55"/>
      <c r="G64" s="55"/>
      <c r="H64" s="55"/>
      <c r="I64" s="55"/>
      <c r="J64" s="55"/>
      <c r="K64" s="55"/>
      <c r="L64" s="55"/>
      <c r="M64" s="55"/>
      <c r="N64" s="55"/>
      <c r="O64" s="55"/>
      <c r="P64" s="55"/>
    </row>
    <row r="66" spans="1:16" x14ac:dyDescent="0.4">
      <c r="A66" t="s">
        <v>2</v>
      </c>
      <c r="C66" s="54" t="str">
        <f>出張情報入力フォーム!D1&amp;""</f>
        <v/>
      </c>
      <c r="D66" s="54"/>
      <c r="E66" s="54"/>
      <c r="F66" s="54"/>
      <c r="G66" s="54"/>
      <c r="H66" s="54"/>
      <c r="I66" s="54"/>
      <c r="J66" s="54"/>
      <c r="K66" s="54"/>
      <c r="L66" s="54"/>
      <c r="M66" s="54"/>
      <c r="N66" s="54"/>
      <c r="O66" s="54"/>
      <c r="P66" s="54"/>
    </row>
    <row r="67" spans="1:16" x14ac:dyDescent="0.4">
      <c r="A67" t="s">
        <v>3</v>
      </c>
      <c r="C67" s="54" t="str">
        <f>出張情報入力フォーム!D2&amp;""</f>
        <v/>
      </c>
      <c r="D67" s="54"/>
      <c r="E67" s="54"/>
      <c r="F67" s="54"/>
      <c r="G67" s="54"/>
      <c r="H67" s="54"/>
      <c r="I67" s="54"/>
      <c r="J67" s="54"/>
      <c r="K67" s="54"/>
      <c r="L67" s="54"/>
      <c r="M67" s="54"/>
      <c r="N67" s="54"/>
      <c r="O67" s="54"/>
      <c r="P67" s="54"/>
    </row>
    <row r="68" spans="1:16" x14ac:dyDescent="0.4">
      <c r="A68" t="s">
        <v>4</v>
      </c>
      <c r="C68" s="54" t="str">
        <f>出張情報入力フォーム!D3&amp;""</f>
        <v/>
      </c>
      <c r="D68" s="54"/>
      <c r="E68" s="54"/>
      <c r="F68" s="54"/>
      <c r="G68" s="54"/>
      <c r="H68" s="54"/>
      <c r="I68" s="54"/>
      <c r="J68" s="54"/>
      <c r="K68" s="54"/>
      <c r="L68" s="54"/>
      <c r="M68" s="54"/>
      <c r="N68" s="54"/>
      <c r="O68" s="54"/>
      <c r="P68" s="54"/>
    </row>
    <row r="69" spans="1:16" x14ac:dyDescent="0.4">
      <c r="A69" t="s">
        <v>5</v>
      </c>
      <c r="D69" t="s">
        <v>17</v>
      </c>
    </row>
    <row r="71" spans="1:16" x14ac:dyDescent="0.4">
      <c r="A71" s="56" t="s">
        <v>11</v>
      </c>
      <c r="B71" s="56"/>
      <c r="C71" s="6" t="s">
        <v>21</v>
      </c>
      <c r="D71" s="56" t="s">
        <v>22</v>
      </c>
      <c r="E71" s="56"/>
      <c r="F71" s="57" t="s">
        <v>6</v>
      </c>
      <c r="G71" s="58"/>
      <c r="H71" s="56" t="s">
        <v>7</v>
      </c>
      <c r="I71" s="56"/>
      <c r="J71" s="56"/>
      <c r="K71" s="56" t="s">
        <v>8</v>
      </c>
      <c r="L71" s="56"/>
      <c r="M71" s="56" t="s">
        <v>9</v>
      </c>
      <c r="N71" s="56"/>
      <c r="O71" s="56"/>
      <c r="P71" s="56"/>
    </row>
    <row r="72" spans="1:16" x14ac:dyDescent="0.4">
      <c r="A72" s="77" t="str">
        <f>+VLOOKUP(A55,出張情報入力フォーム!A:R,2,FALSE)&amp;""</f>
        <v/>
      </c>
      <c r="B72" s="78"/>
      <c r="C72" s="77" t="str">
        <f>+VLOOKUP(A55,出張情報入力フォーム!A:R,4,FALSE)&amp;""</f>
        <v/>
      </c>
      <c r="D72" s="83" t="str">
        <f>VLOOKUP(A55,出張情報入力フォーム!A:R,5,0)&amp;""</f>
        <v/>
      </c>
      <c r="E72" s="83"/>
      <c r="F72" s="77" t="str">
        <f>+VLOOKUP(A55,出張情報入力フォーム!A:R,7,FALSE)&amp;""</f>
        <v/>
      </c>
      <c r="G72" s="78"/>
      <c r="H72" s="7">
        <f>+VLOOKUP(A55,出張情報入力フォーム!A:R,9,FALSE)</f>
        <v>0</v>
      </c>
      <c r="I72" s="8" t="s">
        <v>10</v>
      </c>
      <c r="J72" s="9">
        <f>+VLOOKUP(A55,出張情報入力フォーム!A:R,11,FALSE)</f>
        <v>0</v>
      </c>
      <c r="K72" s="59" t="str">
        <f>IF(VLOOKUP(A55,出張情報入力フォーム!A:R,17,FALSE)="その他",出張情報入力フォーム!Q10,VLOOKUP(A55,出張情報入力フォーム!A:R,17,FALSE))</f>
        <v>核融合科学研究所</v>
      </c>
      <c r="L72" s="61"/>
      <c r="M72" s="59" t="str">
        <f>+VLOOKUP(A55,出張情報入力フォーム!A:R,18,FALSE)&amp;CHAR(10)&amp;出張情報入力フォーム!R10</f>
        <v xml:space="preserve">
</v>
      </c>
      <c r="N72" s="60"/>
      <c r="O72" s="60"/>
      <c r="P72" s="61"/>
    </row>
    <row r="73" spans="1:16" x14ac:dyDescent="0.4">
      <c r="A73" s="79"/>
      <c r="B73" s="80"/>
      <c r="C73" s="79"/>
      <c r="D73" s="83"/>
      <c r="E73" s="83"/>
      <c r="F73" s="79"/>
      <c r="G73" s="80"/>
      <c r="H73" s="68">
        <f>+J72-H72+1</f>
        <v>1</v>
      </c>
      <c r="I73" s="69"/>
      <c r="J73" s="70"/>
      <c r="K73" s="62"/>
      <c r="L73" s="64"/>
      <c r="M73" s="62"/>
      <c r="N73" s="63"/>
      <c r="O73" s="63"/>
      <c r="P73" s="64"/>
    </row>
    <row r="74" spans="1:16" x14ac:dyDescent="0.4">
      <c r="A74" s="79"/>
      <c r="B74" s="80"/>
      <c r="C74" s="79"/>
      <c r="D74" s="83"/>
      <c r="E74" s="83"/>
      <c r="F74" s="79"/>
      <c r="G74" s="80"/>
      <c r="H74" s="4" t="s">
        <v>23</v>
      </c>
      <c r="I74" s="10"/>
      <c r="J74" s="4" t="s">
        <v>24</v>
      </c>
      <c r="K74" s="62"/>
      <c r="L74" s="64"/>
      <c r="M74" s="62"/>
      <c r="N74" s="63"/>
      <c r="O74" s="63"/>
      <c r="P74" s="64"/>
    </row>
    <row r="75" spans="1:16" x14ac:dyDescent="0.4">
      <c r="A75" s="79"/>
      <c r="B75" s="80"/>
      <c r="C75" s="79"/>
      <c r="D75" s="83"/>
      <c r="E75" s="83"/>
      <c r="F75" s="79"/>
      <c r="G75" s="80"/>
      <c r="H75" s="2">
        <f>+VLOOKUP(A55,出張情報入力フォーム!A:R,12,FALSE)</f>
        <v>0</v>
      </c>
      <c r="I75" s="11" t="s">
        <v>26</v>
      </c>
      <c r="J75" s="12">
        <f>+VLOOKUP(A55,出張情報入力フォーム!A:R,15,FALSE)</f>
        <v>0</v>
      </c>
      <c r="K75" s="62"/>
      <c r="L75" s="64"/>
      <c r="M75" s="62"/>
      <c r="N75" s="63"/>
      <c r="O75" s="63"/>
      <c r="P75" s="64"/>
    </row>
    <row r="76" spans="1:16" x14ac:dyDescent="0.4">
      <c r="A76" s="79"/>
      <c r="B76" s="80"/>
      <c r="C76" s="79"/>
      <c r="D76" s="83"/>
      <c r="E76" s="83"/>
      <c r="F76" s="79"/>
      <c r="G76" s="80"/>
      <c r="H76" s="4" t="s">
        <v>44</v>
      </c>
      <c r="I76" s="10"/>
      <c r="J76" s="4" t="s">
        <v>39</v>
      </c>
      <c r="K76" s="62"/>
      <c r="L76" s="64"/>
      <c r="M76" s="62"/>
      <c r="N76" s="63"/>
      <c r="O76" s="63"/>
      <c r="P76" s="64"/>
    </row>
    <row r="77" spans="1:16" x14ac:dyDescent="0.4">
      <c r="A77" s="81"/>
      <c r="B77" s="82"/>
      <c r="C77" s="81"/>
      <c r="D77" s="83"/>
      <c r="E77" s="83"/>
      <c r="F77" s="81"/>
      <c r="G77" s="82"/>
      <c r="H77" s="13">
        <f>+VLOOKUP(A55,出張情報入力フォーム!A:R,13,FALSE)</f>
        <v>0</v>
      </c>
      <c r="I77" s="14" t="s">
        <v>26</v>
      </c>
      <c r="J77" s="13">
        <f>+VLOOKUP(A55,出張情報入力フォーム!A:R,16,FALSE)</f>
        <v>0</v>
      </c>
      <c r="K77" s="65"/>
      <c r="L77" s="67"/>
      <c r="M77" s="65"/>
      <c r="N77" s="66"/>
      <c r="O77" s="66"/>
      <c r="P77" s="67"/>
    </row>
    <row r="78" spans="1:16" x14ac:dyDescent="0.4">
      <c r="A78" t="s">
        <v>12</v>
      </c>
      <c r="L78" t="s">
        <v>13</v>
      </c>
    </row>
    <row r="79" spans="1:16" ht="39" customHeight="1" x14ac:dyDescent="0.4">
      <c r="A79" s="21" t="s">
        <v>56</v>
      </c>
      <c r="B79" s="84" t="s">
        <v>14</v>
      </c>
      <c r="C79" s="85"/>
      <c r="D79" s="85"/>
      <c r="E79" s="85"/>
      <c r="F79" s="85"/>
      <c r="G79" s="85"/>
      <c r="H79" s="85"/>
      <c r="I79" s="85"/>
      <c r="J79" s="85"/>
      <c r="K79" s="86"/>
      <c r="L79" s="93" t="str">
        <f>+VLOOKUP(A55,出張情報入力フォーム!A:S,19,FALSE)&amp;""</f>
        <v/>
      </c>
      <c r="M79" s="94"/>
      <c r="N79" s="94"/>
      <c r="O79" s="94"/>
      <c r="P79" s="95"/>
    </row>
    <row r="80" spans="1:16" ht="39" customHeight="1" x14ac:dyDescent="0.4">
      <c r="A80" s="22"/>
      <c r="B80" s="87" t="s">
        <v>15</v>
      </c>
      <c r="C80" s="88"/>
      <c r="D80" s="88"/>
      <c r="E80" s="88"/>
      <c r="F80" s="88"/>
      <c r="G80" s="88"/>
      <c r="H80" s="88"/>
      <c r="I80" s="88"/>
      <c r="J80" s="88"/>
      <c r="K80" s="89"/>
      <c r="L80" s="96"/>
      <c r="M80" s="97"/>
      <c r="N80" s="97"/>
      <c r="O80" s="97"/>
      <c r="P80" s="98"/>
    </row>
    <row r="81" spans="1:16" ht="39" customHeight="1" x14ac:dyDescent="0.4">
      <c r="A81" s="23"/>
      <c r="B81" s="90" t="s">
        <v>16</v>
      </c>
      <c r="C81" s="91"/>
      <c r="D81" s="91"/>
      <c r="E81" s="91"/>
      <c r="F81" s="91"/>
      <c r="G81" s="91"/>
      <c r="H81" s="91"/>
      <c r="I81" s="91"/>
      <c r="J81" s="91"/>
      <c r="K81" s="92"/>
      <c r="L81" s="99"/>
      <c r="M81" s="100"/>
      <c r="N81" s="100"/>
      <c r="O81" s="100"/>
      <c r="P81" s="101"/>
    </row>
    <row r="82" spans="1:16" x14ac:dyDescent="0.4">
      <c r="A82" s="5">
        <v>4</v>
      </c>
    </row>
    <row r="83" spans="1:16" x14ac:dyDescent="0.4">
      <c r="P83" t="s">
        <v>68</v>
      </c>
    </row>
    <row r="84" spans="1:16" s="17" customFormat="1" ht="25.5" x14ac:dyDescent="0.4">
      <c r="A84" s="71" t="s">
        <v>66</v>
      </c>
      <c r="B84" s="72"/>
      <c r="C84" s="72"/>
      <c r="D84" s="72"/>
      <c r="E84" s="72"/>
      <c r="F84" s="72"/>
      <c r="G84" s="72"/>
      <c r="H84" s="72"/>
      <c r="I84" s="72"/>
      <c r="J84" s="72"/>
      <c r="K84" s="72"/>
      <c r="L84" s="72"/>
      <c r="M84" s="72"/>
      <c r="N84" s="72"/>
      <c r="O84" s="72"/>
      <c r="P84" s="72"/>
    </row>
    <row r="85" spans="1:16" x14ac:dyDescent="0.4">
      <c r="N85" s="57" t="s">
        <v>55</v>
      </c>
      <c r="O85" s="58"/>
    </row>
    <row r="86" spans="1:16" x14ac:dyDescent="0.4">
      <c r="N86" s="73"/>
      <c r="O86" s="74"/>
    </row>
    <row r="87" spans="1:16" x14ac:dyDescent="0.4">
      <c r="A87" t="s">
        <v>0</v>
      </c>
      <c r="N87" s="75"/>
      <c r="O87" s="76"/>
    </row>
    <row r="88" spans="1:16" x14ac:dyDescent="0.4">
      <c r="J88" s="53">
        <f>出張情報入力フォーム!R1</f>
        <v>45748</v>
      </c>
      <c r="K88" s="53"/>
    </row>
    <row r="89" spans="1:16" x14ac:dyDescent="0.4">
      <c r="J89" s="1" t="s">
        <v>1</v>
      </c>
      <c r="L89" s="3" t="str">
        <f>出張情報入力フォーム!R2&amp;""</f>
        <v/>
      </c>
    </row>
    <row r="91" spans="1:16" x14ac:dyDescent="0.4">
      <c r="A91" s="55" t="s">
        <v>59</v>
      </c>
      <c r="B91" s="55"/>
      <c r="C91" s="55"/>
      <c r="D91" s="55"/>
      <c r="E91" s="55"/>
      <c r="F91" s="55"/>
      <c r="G91" s="55"/>
      <c r="H91" s="55"/>
      <c r="I91" s="55"/>
      <c r="J91" s="55"/>
      <c r="K91" s="55"/>
      <c r="L91" s="55"/>
      <c r="M91" s="55"/>
      <c r="N91" s="55"/>
      <c r="O91" s="55"/>
      <c r="P91" s="55"/>
    </row>
    <row r="93" spans="1:16" x14ac:dyDescent="0.4">
      <c r="A93" t="s">
        <v>2</v>
      </c>
      <c r="C93" s="54" t="str">
        <f>出張情報入力フォーム!D1&amp;""</f>
        <v/>
      </c>
      <c r="D93" s="54"/>
      <c r="E93" s="54"/>
      <c r="F93" s="54"/>
      <c r="G93" s="54"/>
      <c r="H93" s="54"/>
      <c r="I93" s="54"/>
      <c r="J93" s="54"/>
      <c r="K93" s="54"/>
      <c r="L93" s="54"/>
      <c r="M93" s="54"/>
      <c r="N93" s="54"/>
      <c r="O93" s="54"/>
      <c r="P93" s="54"/>
    </row>
    <row r="94" spans="1:16" x14ac:dyDescent="0.4">
      <c r="A94" t="s">
        <v>3</v>
      </c>
      <c r="C94" s="54" t="str">
        <f>出張情報入力フォーム!D2&amp;""</f>
        <v/>
      </c>
      <c r="D94" s="54"/>
      <c r="E94" s="54"/>
      <c r="F94" s="54"/>
      <c r="G94" s="54"/>
      <c r="H94" s="54"/>
      <c r="I94" s="54"/>
      <c r="J94" s="54"/>
      <c r="K94" s="54"/>
      <c r="L94" s="54"/>
      <c r="M94" s="54"/>
      <c r="N94" s="54"/>
      <c r="O94" s="54"/>
      <c r="P94" s="54"/>
    </row>
    <row r="95" spans="1:16" x14ac:dyDescent="0.4">
      <c r="A95" t="s">
        <v>4</v>
      </c>
      <c r="C95" s="54" t="str">
        <f>出張情報入力フォーム!D3&amp;""</f>
        <v/>
      </c>
      <c r="D95" s="54"/>
      <c r="E95" s="54"/>
      <c r="F95" s="54"/>
      <c r="G95" s="54"/>
      <c r="H95" s="54"/>
      <c r="I95" s="54"/>
      <c r="J95" s="54"/>
      <c r="K95" s="54"/>
      <c r="L95" s="54"/>
      <c r="M95" s="54"/>
      <c r="N95" s="54"/>
      <c r="O95" s="54"/>
      <c r="P95" s="54"/>
    </row>
    <row r="96" spans="1:16" x14ac:dyDescent="0.4">
      <c r="A96" t="s">
        <v>5</v>
      </c>
      <c r="D96" t="s">
        <v>17</v>
      </c>
    </row>
    <row r="98" spans="1:16" x14ac:dyDescent="0.4">
      <c r="A98" s="56" t="s">
        <v>11</v>
      </c>
      <c r="B98" s="56"/>
      <c r="C98" s="6" t="s">
        <v>21</v>
      </c>
      <c r="D98" s="56" t="s">
        <v>22</v>
      </c>
      <c r="E98" s="56"/>
      <c r="F98" s="57" t="s">
        <v>6</v>
      </c>
      <c r="G98" s="58"/>
      <c r="H98" s="56" t="s">
        <v>7</v>
      </c>
      <c r="I98" s="56"/>
      <c r="J98" s="56"/>
      <c r="K98" s="56" t="s">
        <v>8</v>
      </c>
      <c r="L98" s="56"/>
      <c r="M98" s="56" t="s">
        <v>9</v>
      </c>
      <c r="N98" s="56"/>
      <c r="O98" s="56"/>
      <c r="P98" s="56"/>
    </row>
    <row r="99" spans="1:16" x14ac:dyDescent="0.4">
      <c r="A99" s="77" t="str">
        <f>+VLOOKUP(A82,出張情報入力フォーム!A:R,2,FALSE)&amp;""</f>
        <v/>
      </c>
      <c r="B99" s="78"/>
      <c r="C99" s="77" t="str">
        <f>+VLOOKUP(A82,出張情報入力フォーム!A:R,4,FALSE)&amp;""</f>
        <v/>
      </c>
      <c r="D99" s="83" t="str">
        <f>VLOOKUP(A82,出張情報入力フォーム!A:R,5,0)&amp;""</f>
        <v/>
      </c>
      <c r="E99" s="83"/>
      <c r="F99" s="77" t="str">
        <f>+VLOOKUP(A82,出張情報入力フォーム!A:R,7,FALSE)&amp;""</f>
        <v/>
      </c>
      <c r="G99" s="78"/>
      <c r="H99" s="7">
        <f>+VLOOKUP(A82,出張情報入力フォーム!A:R,9,FALSE)</f>
        <v>0</v>
      </c>
      <c r="I99" s="8" t="s">
        <v>10</v>
      </c>
      <c r="J99" s="9">
        <f>+VLOOKUP(A82,出張情報入力フォーム!A:R,11,FALSE)</f>
        <v>0</v>
      </c>
      <c r="K99" s="59" t="str">
        <f>IF(VLOOKUP(A82,出張情報入力フォーム!A:R,17,FALSE)="その他",出張情報入力フォーム!Q12,VLOOKUP(A82,出張情報入力フォーム!A:R,17,FALSE))</f>
        <v>核融合科学研究所</v>
      </c>
      <c r="L99" s="61"/>
      <c r="M99" s="59" t="str">
        <f>+VLOOKUP(A82,出張情報入力フォーム!A:R,18,FALSE)&amp;CHAR(10)&amp;出張情報入力フォーム!R12</f>
        <v xml:space="preserve">
</v>
      </c>
      <c r="N99" s="60"/>
      <c r="O99" s="60"/>
      <c r="P99" s="61"/>
    </row>
    <row r="100" spans="1:16" x14ac:dyDescent="0.4">
      <c r="A100" s="79"/>
      <c r="B100" s="80"/>
      <c r="C100" s="79"/>
      <c r="D100" s="83"/>
      <c r="E100" s="83"/>
      <c r="F100" s="79"/>
      <c r="G100" s="80"/>
      <c r="H100" s="68">
        <f>+J99-H99+1</f>
        <v>1</v>
      </c>
      <c r="I100" s="69"/>
      <c r="J100" s="70"/>
      <c r="K100" s="62"/>
      <c r="L100" s="64"/>
      <c r="M100" s="62"/>
      <c r="N100" s="63"/>
      <c r="O100" s="63"/>
      <c r="P100" s="64"/>
    </row>
    <row r="101" spans="1:16" x14ac:dyDescent="0.4">
      <c r="A101" s="79"/>
      <c r="B101" s="80"/>
      <c r="C101" s="79"/>
      <c r="D101" s="83"/>
      <c r="E101" s="83"/>
      <c r="F101" s="79"/>
      <c r="G101" s="80"/>
      <c r="H101" s="4" t="s">
        <v>23</v>
      </c>
      <c r="I101" s="10"/>
      <c r="J101" s="4" t="s">
        <v>24</v>
      </c>
      <c r="K101" s="62"/>
      <c r="L101" s="64"/>
      <c r="M101" s="62"/>
      <c r="N101" s="63"/>
      <c r="O101" s="63"/>
      <c r="P101" s="64"/>
    </row>
    <row r="102" spans="1:16" x14ac:dyDescent="0.4">
      <c r="A102" s="79"/>
      <c r="B102" s="80"/>
      <c r="C102" s="79"/>
      <c r="D102" s="83"/>
      <c r="E102" s="83"/>
      <c r="F102" s="79"/>
      <c r="G102" s="80"/>
      <c r="H102" s="2">
        <f>+VLOOKUP(A82,出張情報入力フォーム!A:R,12,FALSE)</f>
        <v>0</v>
      </c>
      <c r="I102" s="11" t="s">
        <v>26</v>
      </c>
      <c r="J102" s="12">
        <f>+VLOOKUP(A82,出張情報入力フォーム!A:R,15,FALSE)</f>
        <v>0</v>
      </c>
      <c r="K102" s="62"/>
      <c r="L102" s="64"/>
      <c r="M102" s="62"/>
      <c r="N102" s="63"/>
      <c r="O102" s="63"/>
      <c r="P102" s="64"/>
    </row>
    <row r="103" spans="1:16" x14ac:dyDescent="0.4">
      <c r="A103" s="79"/>
      <c r="B103" s="80"/>
      <c r="C103" s="79"/>
      <c r="D103" s="83"/>
      <c r="E103" s="83"/>
      <c r="F103" s="79"/>
      <c r="G103" s="80"/>
      <c r="H103" s="4" t="s">
        <v>44</v>
      </c>
      <c r="I103" s="10"/>
      <c r="J103" s="4" t="s">
        <v>40</v>
      </c>
      <c r="K103" s="62"/>
      <c r="L103" s="64"/>
      <c r="M103" s="62"/>
      <c r="N103" s="63"/>
      <c r="O103" s="63"/>
      <c r="P103" s="64"/>
    </row>
    <row r="104" spans="1:16" x14ac:dyDescent="0.4">
      <c r="A104" s="81"/>
      <c r="B104" s="82"/>
      <c r="C104" s="81"/>
      <c r="D104" s="83"/>
      <c r="E104" s="83"/>
      <c r="F104" s="81"/>
      <c r="G104" s="82"/>
      <c r="H104" s="13">
        <f>+VLOOKUP(A82,出張情報入力フォーム!A:R,13,FALSE)</f>
        <v>0</v>
      </c>
      <c r="I104" s="14" t="s">
        <v>26</v>
      </c>
      <c r="J104" s="13">
        <f>+VLOOKUP(A82,出張情報入力フォーム!A:R,16,FALSE)</f>
        <v>0</v>
      </c>
      <c r="K104" s="65"/>
      <c r="L104" s="67"/>
      <c r="M104" s="65"/>
      <c r="N104" s="66"/>
      <c r="O104" s="66"/>
      <c r="P104" s="67"/>
    </row>
    <row r="105" spans="1:16" x14ac:dyDescent="0.4">
      <c r="A105" t="s">
        <v>12</v>
      </c>
      <c r="L105" t="s">
        <v>13</v>
      </c>
    </row>
    <row r="106" spans="1:16" ht="39" customHeight="1" x14ac:dyDescent="0.4">
      <c r="A106" s="21" t="s">
        <v>56</v>
      </c>
      <c r="B106" s="84" t="s">
        <v>14</v>
      </c>
      <c r="C106" s="85"/>
      <c r="D106" s="85"/>
      <c r="E106" s="85"/>
      <c r="F106" s="85"/>
      <c r="G106" s="85"/>
      <c r="H106" s="85"/>
      <c r="I106" s="85"/>
      <c r="J106" s="85"/>
      <c r="K106" s="86"/>
      <c r="L106" s="93" t="str">
        <f>+VLOOKUP(A82,出張情報入力フォーム!A:S,19,FALSE)&amp;""</f>
        <v/>
      </c>
      <c r="M106" s="94"/>
      <c r="N106" s="94"/>
      <c r="O106" s="94"/>
      <c r="P106" s="95"/>
    </row>
    <row r="107" spans="1:16" ht="39" customHeight="1" x14ac:dyDescent="0.4">
      <c r="A107" s="22"/>
      <c r="B107" s="87" t="s">
        <v>15</v>
      </c>
      <c r="C107" s="88"/>
      <c r="D107" s="88"/>
      <c r="E107" s="88"/>
      <c r="F107" s="88"/>
      <c r="G107" s="88"/>
      <c r="H107" s="88"/>
      <c r="I107" s="88"/>
      <c r="J107" s="88"/>
      <c r="K107" s="89"/>
      <c r="L107" s="96"/>
      <c r="M107" s="97"/>
      <c r="N107" s="97"/>
      <c r="O107" s="97"/>
      <c r="P107" s="98"/>
    </row>
    <row r="108" spans="1:16" ht="39" customHeight="1" x14ac:dyDescent="0.4">
      <c r="A108" s="23"/>
      <c r="B108" s="90" t="s">
        <v>16</v>
      </c>
      <c r="C108" s="91"/>
      <c r="D108" s="91"/>
      <c r="E108" s="91"/>
      <c r="F108" s="91"/>
      <c r="G108" s="91"/>
      <c r="H108" s="91"/>
      <c r="I108" s="91"/>
      <c r="J108" s="91"/>
      <c r="K108" s="92"/>
      <c r="L108" s="99"/>
      <c r="M108" s="100"/>
      <c r="N108" s="100"/>
      <c r="O108" s="100"/>
      <c r="P108" s="101"/>
    </row>
    <row r="109" spans="1:16" x14ac:dyDescent="0.4">
      <c r="A109" s="5">
        <v>5</v>
      </c>
    </row>
    <row r="110" spans="1:16" x14ac:dyDescent="0.4">
      <c r="P110" t="s">
        <v>68</v>
      </c>
    </row>
    <row r="111" spans="1:16" ht="25.5" x14ac:dyDescent="0.4">
      <c r="A111" s="71" t="s">
        <v>66</v>
      </c>
      <c r="B111" s="72"/>
      <c r="C111" s="72"/>
      <c r="D111" s="72"/>
      <c r="E111" s="72"/>
      <c r="F111" s="72"/>
      <c r="G111" s="72"/>
      <c r="H111" s="72"/>
      <c r="I111" s="72"/>
      <c r="J111" s="72"/>
      <c r="K111" s="72"/>
      <c r="L111" s="72"/>
      <c r="M111" s="72"/>
      <c r="N111" s="72"/>
      <c r="O111" s="72"/>
      <c r="P111" s="72"/>
    </row>
    <row r="112" spans="1:16" x14ac:dyDescent="0.4">
      <c r="N112" s="57" t="s">
        <v>55</v>
      </c>
      <c r="O112" s="58"/>
    </row>
    <row r="113" spans="1:23" x14ac:dyDescent="0.4">
      <c r="N113" s="73"/>
      <c r="O113" s="74"/>
    </row>
    <row r="114" spans="1:23" x14ac:dyDescent="0.4">
      <c r="A114" t="s">
        <v>0</v>
      </c>
      <c r="N114" s="75"/>
      <c r="O114" s="76"/>
    </row>
    <row r="115" spans="1:23" x14ac:dyDescent="0.4">
      <c r="J115" s="53">
        <f>出張情報入力フォーム!R1</f>
        <v>45748</v>
      </c>
      <c r="K115" s="53"/>
    </row>
    <row r="116" spans="1:23" x14ac:dyDescent="0.4">
      <c r="J116" s="1" t="s">
        <v>1</v>
      </c>
      <c r="L116" s="3" t="str">
        <f>出張情報入力フォーム!R2&amp;""</f>
        <v/>
      </c>
    </row>
    <row r="118" spans="1:23" x14ac:dyDescent="0.4">
      <c r="A118" s="55" t="s">
        <v>59</v>
      </c>
      <c r="B118" s="55"/>
      <c r="C118" s="55"/>
      <c r="D118" s="55"/>
      <c r="E118" s="55"/>
      <c r="F118" s="55"/>
      <c r="G118" s="55"/>
      <c r="H118" s="55"/>
      <c r="I118" s="55"/>
      <c r="J118" s="55"/>
      <c r="K118" s="55"/>
      <c r="L118" s="55"/>
      <c r="M118" s="55"/>
      <c r="N118" s="55"/>
      <c r="O118" s="55"/>
      <c r="P118" s="55"/>
    </row>
    <row r="120" spans="1:23" x14ac:dyDescent="0.4">
      <c r="A120" t="s">
        <v>2</v>
      </c>
      <c r="C120" s="54" t="str">
        <f>出張情報入力フォーム!D1&amp;""</f>
        <v/>
      </c>
      <c r="D120" s="54"/>
      <c r="E120" s="54"/>
      <c r="F120" s="54"/>
      <c r="G120" s="54"/>
      <c r="H120" s="54"/>
      <c r="I120" s="54"/>
      <c r="J120" s="54"/>
      <c r="K120" s="54"/>
      <c r="L120" s="54"/>
      <c r="M120" s="54"/>
      <c r="N120" s="54"/>
      <c r="O120" s="54"/>
      <c r="P120" s="54"/>
    </row>
    <row r="121" spans="1:23" x14ac:dyDescent="0.4">
      <c r="A121" t="s">
        <v>3</v>
      </c>
      <c r="C121" s="54" t="str">
        <f>出張情報入力フォーム!D2&amp;""</f>
        <v/>
      </c>
      <c r="D121" s="54"/>
      <c r="E121" s="54"/>
      <c r="F121" s="54"/>
      <c r="G121" s="54"/>
      <c r="H121" s="54"/>
      <c r="I121" s="54"/>
      <c r="J121" s="54"/>
      <c r="K121" s="54"/>
      <c r="L121" s="54"/>
      <c r="M121" s="54"/>
      <c r="N121" s="54"/>
      <c r="O121" s="54"/>
      <c r="P121" s="54"/>
    </row>
    <row r="122" spans="1:23" x14ac:dyDescent="0.4">
      <c r="A122" t="s">
        <v>4</v>
      </c>
      <c r="C122" s="54" t="str">
        <f>出張情報入力フォーム!D3&amp;""</f>
        <v/>
      </c>
      <c r="D122" s="54"/>
      <c r="E122" s="54"/>
      <c r="F122" s="54"/>
      <c r="G122" s="54"/>
      <c r="H122" s="54"/>
      <c r="I122" s="54"/>
      <c r="J122" s="54"/>
      <c r="K122" s="54"/>
      <c r="L122" s="54"/>
      <c r="M122" s="54"/>
      <c r="N122" s="54"/>
      <c r="O122" s="54"/>
      <c r="P122" s="54"/>
    </row>
    <row r="123" spans="1:23" x14ac:dyDescent="0.4">
      <c r="A123" t="s">
        <v>5</v>
      </c>
      <c r="D123" t="s">
        <v>17</v>
      </c>
    </row>
    <row r="124" spans="1:23" x14ac:dyDescent="0.4">
      <c r="W124" s="15"/>
    </row>
    <row r="125" spans="1:23" x14ac:dyDescent="0.4">
      <c r="A125" s="56" t="s">
        <v>11</v>
      </c>
      <c r="B125" s="56"/>
      <c r="C125" s="6" t="s">
        <v>21</v>
      </c>
      <c r="D125" s="56" t="s">
        <v>22</v>
      </c>
      <c r="E125" s="56"/>
      <c r="F125" s="57" t="s">
        <v>6</v>
      </c>
      <c r="G125" s="58"/>
      <c r="H125" s="56" t="s">
        <v>7</v>
      </c>
      <c r="I125" s="56"/>
      <c r="J125" s="56"/>
      <c r="K125" s="56" t="s">
        <v>8</v>
      </c>
      <c r="L125" s="56"/>
      <c r="M125" s="56" t="s">
        <v>9</v>
      </c>
      <c r="N125" s="56"/>
      <c r="O125" s="56"/>
      <c r="P125" s="56"/>
      <c r="W125" s="15"/>
    </row>
    <row r="126" spans="1:23" x14ac:dyDescent="0.4">
      <c r="A126" s="77" t="str">
        <f>+VLOOKUP(A109,出張情報入力フォーム!A:R,2,FALSE)&amp;""</f>
        <v/>
      </c>
      <c r="B126" s="78"/>
      <c r="C126" s="77" t="str">
        <f>+VLOOKUP(A109,出張情報入力フォーム!A:R,4,FALSE)&amp;""</f>
        <v/>
      </c>
      <c r="D126" s="83" t="str">
        <f>VLOOKUP(A109,出張情報入力フォーム!A:R,5,0)&amp;""</f>
        <v/>
      </c>
      <c r="E126" s="83"/>
      <c r="F126" s="77" t="str">
        <f>+VLOOKUP(A109,出張情報入力フォーム!A:R,7,FALSE)&amp;""</f>
        <v/>
      </c>
      <c r="G126" s="78"/>
      <c r="H126" s="7">
        <f>+VLOOKUP(A109,出張情報入力フォーム!A:R,9,FALSE)</f>
        <v>0</v>
      </c>
      <c r="I126" s="8" t="s">
        <v>10</v>
      </c>
      <c r="J126" s="9">
        <f>+VLOOKUP(A109,出張情報入力フォーム!A:R,11,FALSE)</f>
        <v>0</v>
      </c>
      <c r="K126" s="59" t="str">
        <f>IF(VLOOKUP(A109,出張情報入力フォーム!A:R,17,FALSE)="その他",出張情報入力フォーム!Q14,VLOOKUP(A109,出張情報入力フォーム!A:R,17,FALSE))</f>
        <v>核融合科学研究所</v>
      </c>
      <c r="L126" s="61"/>
      <c r="M126" s="59" t="str">
        <f>+VLOOKUP(A109,出張情報入力フォーム!A:R,18,FALSE)&amp;CHAR(10)&amp;出張情報入力フォーム!R14</f>
        <v xml:space="preserve">
</v>
      </c>
      <c r="N126" s="60"/>
      <c r="O126" s="60"/>
      <c r="P126" s="61"/>
    </row>
    <row r="127" spans="1:23" x14ac:dyDescent="0.4">
      <c r="A127" s="79"/>
      <c r="B127" s="80"/>
      <c r="C127" s="79"/>
      <c r="D127" s="83"/>
      <c r="E127" s="83"/>
      <c r="F127" s="79"/>
      <c r="G127" s="80"/>
      <c r="H127" s="68">
        <f>+J126-H126+1</f>
        <v>1</v>
      </c>
      <c r="I127" s="69"/>
      <c r="J127" s="70"/>
      <c r="K127" s="62"/>
      <c r="L127" s="64"/>
      <c r="M127" s="62"/>
      <c r="N127" s="63"/>
      <c r="O127" s="63"/>
      <c r="P127" s="64"/>
    </row>
    <row r="128" spans="1:23" x14ac:dyDescent="0.4">
      <c r="A128" s="79"/>
      <c r="B128" s="80"/>
      <c r="C128" s="79"/>
      <c r="D128" s="83"/>
      <c r="E128" s="83"/>
      <c r="F128" s="79"/>
      <c r="G128" s="80"/>
      <c r="H128" s="4" t="s">
        <v>23</v>
      </c>
      <c r="I128" s="10"/>
      <c r="J128" s="4" t="s">
        <v>24</v>
      </c>
      <c r="K128" s="62"/>
      <c r="L128" s="64"/>
      <c r="M128" s="62"/>
      <c r="N128" s="63"/>
      <c r="O128" s="63"/>
      <c r="P128" s="64"/>
    </row>
    <row r="129" spans="1:16" x14ac:dyDescent="0.4">
      <c r="A129" s="79"/>
      <c r="B129" s="80"/>
      <c r="C129" s="79"/>
      <c r="D129" s="83"/>
      <c r="E129" s="83"/>
      <c r="F129" s="79"/>
      <c r="G129" s="80"/>
      <c r="H129" s="2">
        <f>+VLOOKUP(A109,出張情報入力フォーム!A:R,12,FALSE)</f>
        <v>0</v>
      </c>
      <c r="I129" s="11" t="s">
        <v>26</v>
      </c>
      <c r="J129" s="12">
        <f>+VLOOKUP(A109,出張情報入力フォーム!A:R,15,FALSE)</f>
        <v>0</v>
      </c>
      <c r="K129" s="62"/>
      <c r="L129" s="64"/>
      <c r="M129" s="62"/>
      <c r="N129" s="63"/>
      <c r="O129" s="63"/>
      <c r="P129" s="64"/>
    </row>
    <row r="130" spans="1:16" x14ac:dyDescent="0.4">
      <c r="A130" s="79"/>
      <c r="B130" s="80"/>
      <c r="C130" s="79"/>
      <c r="D130" s="83"/>
      <c r="E130" s="83"/>
      <c r="F130" s="79"/>
      <c r="G130" s="80"/>
      <c r="H130" s="4" t="s">
        <v>44</v>
      </c>
      <c r="I130" s="10"/>
      <c r="J130" s="4" t="s">
        <v>38</v>
      </c>
      <c r="K130" s="62"/>
      <c r="L130" s="64"/>
      <c r="M130" s="62"/>
      <c r="N130" s="63"/>
      <c r="O130" s="63"/>
      <c r="P130" s="64"/>
    </row>
    <row r="131" spans="1:16" x14ac:dyDescent="0.4">
      <c r="A131" s="81"/>
      <c r="B131" s="82"/>
      <c r="C131" s="81"/>
      <c r="D131" s="83"/>
      <c r="E131" s="83"/>
      <c r="F131" s="81"/>
      <c r="G131" s="82"/>
      <c r="H131" s="13">
        <f>+VLOOKUP(A109,出張情報入力フォーム!A:R,13,FALSE)</f>
        <v>0</v>
      </c>
      <c r="I131" s="14" t="s">
        <v>26</v>
      </c>
      <c r="J131" s="13">
        <f>+VLOOKUP(A109,出張情報入力フォーム!A:R,16,FALSE)</f>
        <v>0</v>
      </c>
      <c r="K131" s="65"/>
      <c r="L131" s="67"/>
      <c r="M131" s="65"/>
      <c r="N131" s="66"/>
      <c r="O131" s="66"/>
      <c r="P131" s="67"/>
    </row>
    <row r="132" spans="1:16" x14ac:dyDescent="0.4">
      <c r="A132" t="s">
        <v>12</v>
      </c>
      <c r="L132" t="s">
        <v>13</v>
      </c>
    </row>
    <row r="133" spans="1:16" ht="38.25" customHeight="1" x14ac:dyDescent="0.4">
      <c r="A133" s="21" t="s">
        <v>56</v>
      </c>
      <c r="B133" s="84" t="s">
        <v>14</v>
      </c>
      <c r="C133" s="85"/>
      <c r="D133" s="85"/>
      <c r="E133" s="85"/>
      <c r="F133" s="85"/>
      <c r="G133" s="85"/>
      <c r="H133" s="85"/>
      <c r="I133" s="85"/>
      <c r="J133" s="85"/>
      <c r="K133" s="86"/>
      <c r="L133" s="93" t="str">
        <f>+VLOOKUP(A109,出張情報入力フォーム!A:S,19,FALSE)&amp;""</f>
        <v/>
      </c>
      <c r="M133" s="94"/>
      <c r="N133" s="94"/>
      <c r="O133" s="94"/>
      <c r="P133" s="95"/>
    </row>
    <row r="134" spans="1:16" ht="38.25" customHeight="1" x14ac:dyDescent="0.4">
      <c r="A134" s="22"/>
      <c r="B134" s="87" t="s">
        <v>15</v>
      </c>
      <c r="C134" s="88"/>
      <c r="D134" s="88"/>
      <c r="E134" s="88"/>
      <c r="F134" s="88"/>
      <c r="G134" s="88"/>
      <c r="H134" s="88"/>
      <c r="I134" s="88"/>
      <c r="J134" s="88"/>
      <c r="K134" s="89"/>
      <c r="L134" s="96"/>
      <c r="M134" s="97"/>
      <c r="N134" s="97"/>
      <c r="O134" s="97"/>
      <c r="P134" s="98"/>
    </row>
    <row r="135" spans="1:16" ht="38.25" customHeight="1" x14ac:dyDescent="0.4">
      <c r="A135" s="23"/>
      <c r="B135" s="90" t="s">
        <v>16</v>
      </c>
      <c r="C135" s="91"/>
      <c r="D135" s="91"/>
      <c r="E135" s="91"/>
      <c r="F135" s="91"/>
      <c r="G135" s="91"/>
      <c r="H135" s="91"/>
      <c r="I135" s="91"/>
      <c r="J135" s="91"/>
      <c r="K135" s="92"/>
      <c r="L135" s="99"/>
      <c r="M135" s="100"/>
      <c r="N135" s="100"/>
      <c r="O135" s="100"/>
      <c r="P135" s="101"/>
    </row>
    <row r="136" spans="1:16" x14ac:dyDescent="0.4">
      <c r="A136" s="5">
        <v>6</v>
      </c>
    </row>
    <row r="137" spans="1:16" x14ac:dyDescent="0.4">
      <c r="P137" t="s">
        <v>68</v>
      </c>
    </row>
    <row r="138" spans="1:16" ht="25.5" x14ac:dyDescent="0.4">
      <c r="A138" s="71" t="s">
        <v>66</v>
      </c>
      <c r="B138" s="72"/>
      <c r="C138" s="72"/>
      <c r="D138" s="72"/>
      <c r="E138" s="72"/>
      <c r="F138" s="72"/>
      <c r="G138" s="72"/>
      <c r="H138" s="72"/>
      <c r="I138" s="72"/>
      <c r="J138" s="72"/>
      <c r="K138" s="72"/>
      <c r="L138" s="72"/>
      <c r="M138" s="72"/>
      <c r="N138" s="72"/>
      <c r="O138" s="72"/>
      <c r="P138" s="72"/>
    </row>
    <row r="139" spans="1:16" x14ac:dyDescent="0.4">
      <c r="N139" s="57" t="s">
        <v>55</v>
      </c>
      <c r="O139" s="58"/>
    </row>
    <row r="140" spans="1:16" x14ac:dyDescent="0.4">
      <c r="N140" s="73"/>
      <c r="O140" s="74"/>
    </row>
    <row r="141" spans="1:16" x14ac:dyDescent="0.4">
      <c r="A141" t="s">
        <v>0</v>
      </c>
      <c r="N141" s="75"/>
      <c r="O141" s="76"/>
    </row>
    <row r="142" spans="1:16" x14ac:dyDescent="0.4">
      <c r="J142" s="53">
        <f>出張情報入力フォーム!R1</f>
        <v>45748</v>
      </c>
      <c r="K142" s="53"/>
    </row>
    <row r="143" spans="1:16" x14ac:dyDescent="0.4">
      <c r="J143" s="1" t="s">
        <v>1</v>
      </c>
      <c r="L143" s="3" t="str">
        <f>出張情報入力フォーム!R2&amp;""</f>
        <v/>
      </c>
    </row>
    <row r="145" spans="1:16" x14ac:dyDescent="0.4">
      <c r="A145" s="55" t="s">
        <v>59</v>
      </c>
      <c r="B145" s="55"/>
      <c r="C145" s="55"/>
      <c r="D145" s="55"/>
      <c r="E145" s="55"/>
      <c r="F145" s="55"/>
      <c r="G145" s="55"/>
      <c r="H145" s="55"/>
      <c r="I145" s="55"/>
      <c r="J145" s="55"/>
      <c r="K145" s="55"/>
      <c r="L145" s="55"/>
      <c r="M145" s="55"/>
      <c r="N145" s="55"/>
      <c r="O145" s="55"/>
      <c r="P145" s="55"/>
    </row>
    <row r="147" spans="1:16" x14ac:dyDescent="0.4">
      <c r="A147" t="s">
        <v>2</v>
      </c>
      <c r="C147" s="54" t="str">
        <f>出張情報入力フォーム!D1&amp;""</f>
        <v/>
      </c>
      <c r="D147" s="54"/>
      <c r="E147" s="54"/>
      <c r="F147" s="54"/>
      <c r="G147" s="54"/>
      <c r="H147" s="54"/>
      <c r="I147" s="54"/>
      <c r="J147" s="54"/>
      <c r="K147" s="54"/>
      <c r="L147" s="54"/>
      <c r="M147" s="54"/>
      <c r="N147" s="54"/>
      <c r="O147" s="54"/>
      <c r="P147" s="54"/>
    </row>
    <row r="148" spans="1:16" x14ac:dyDescent="0.4">
      <c r="A148" t="s">
        <v>3</v>
      </c>
      <c r="C148" s="54" t="str">
        <f>出張情報入力フォーム!D2&amp;""</f>
        <v/>
      </c>
      <c r="D148" s="54"/>
      <c r="E148" s="54"/>
      <c r="F148" s="54"/>
      <c r="G148" s="54"/>
      <c r="H148" s="54"/>
      <c r="I148" s="54"/>
      <c r="J148" s="54"/>
      <c r="K148" s="54"/>
      <c r="L148" s="54"/>
      <c r="M148" s="54"/>
      <c r="N148" s="54"/>
      <c r="O148" s="54"/>
      <c r="P148" s="54"/>
    </row>
    <row r="149" spans="1:16" x14ac:dyDescent="0.4">
      <c r="A149" t="s">
        <v>4</v>
      </c>
      <c r="C149" s="54" t="str">
        <f>出張情報入力フォーム!D3&amp;""</f>
        <v/>
      </c>
      <c r="D149" s="54"/>
      <c r="E149" s="54"/>
      <c r="F149" s="54"/>
      <c r="G149" s="54"/>
      <c r="H149" s="54"/>
      <c r="I149" s="54"/>
      <c r="J149" s="54"/>
      <c r="K149" s="54"/>
      <c r="L149" s="54"/>
      <c r="M149" s="54"/>
      <c r="N149" s="54"/>
      <c r="O149" s="54"/>
      <c r="P149" s="54"/>
    </row>
    <row r="150" spans="1:16" x14ac:dyDescent="0.4">
      <c r="A150" t="s">
        <v>5</v>
      </c>
      <c r="D150" t="s">
        <v>17</v>
      </c>
    </row>
    <row r="152" spans="1:16" x14ac:dyDescent="0.4">
      <c r="A152" s="56" t="s">
        <v>11</v>
      </c>
      <c r="B152" s="56"/>
      <c r="C152" s="6" t="s">
        <v>21</v>
      </c>
      <c r="D152" s="56" t="s">
        <v>22</v>
      </c>
      <c r="E152" s="56"/>
      <c r="F152" s="57" t="s">
        <v>6</v>
      </c>
      <c r="G152" s="58"/>
      <c r="H152" s="56" t="s">
        <v>7</v>
      </c>
      <c r="I152" s="56"/>
      <c r="J152" s="56"/>
      <c r="K152" s="56" t="s">
        <v>8</v>
      </c>
      <c r="L152" s="56"/>
      <c r="M152" s="56" t="s">
        <v>9</v>
      </c>
      <c r="N152" s="56"/>
      <c r="O152" s="56"/>
      <c r="P152" s="56"/>
    </row>
    <row r="153" spans="1:16" x14ac:dyDescent="0.4">
      <c r="A153" s="77" t="str">
        <f>+VLOOKUP(A136,出張情報入力フォーム!A:R,2,FALSE)&amp;""</f>
        <v/>
      </c>
      <c r="B153" s="78"/>
      <c r="C153" s="77" t="str">
        <f>+VLOOKUP(A136,出張情報入力フォーム!A:R,4,FALSE)&amp;""</f>
        <v/>
      </c>
      <c r="D153" s="83" t="str">
        <f>VLOOKUP(A136,出張情報入力フォーム!A:R,5,0)&amp;""</f>
        <v/>
      </c>
      <c r="E153" s="83"/>
      <c r="F153" s="77" t="str">
        <f>+VLOOKUP(A136,出張情報入力フォーム!A:R,7,FALSE)&amp;""</f>
        <v/>
      </c>
      <c r="G153" s="78"/>
      <c r="H153" s="7">
        <f>+VLOOKUP(A136,出張情報入力フォーム!A:R,9,FALSE)</f>
        <v>0</v>
      </c>
      <c r="I153" s="8" t="s">
        <v>10</v>
      </c>
      <c r="J153" s="9">
        <f>+VLOOKUP(A136,出張情報入力フォーム!A:R,11,FALSE)</f>
        <v>0</v>
      </c>
      <c r="K153" s="59" t="str">
        <f>IF(VLOOKUP(A136,出張情報入力フォーム!A:R,17,FALSE)="その他",出張情報入力フォーム!Q16,VLOOKUP(A136,出張情報入力フォーム!A:R,17,FALSE))</f>
        <v>核融合科学研究所</v>
      </c>
      <c r="L153" s="61"/>
      <c r="M153" s="59" t="str">
        <f>+VLOOKUP(A136,出張情報入力フォーム!A:R,18,FALSE)&amp;CHAR(10)&amp;出張情報入力フォーム!R16</f>
        <v xml:space="preserve">
</v>
      </c>
      <c r="N153" s="60"/>
      <c r="O153" s="60"/>
      <c r="P153" s="61"/>
    </row>
    <row r="154" spans="1:16" x14ac:dyDescent="0.4">
      <c r="A154" s="79"/>
      <c r="B154" s="80"/>
      <c r="C154" s="79"/>
      <c r="D154" s="83"/>
      <c r="E154" s="83"/>
      <c r="F154" s="79"/>
      <c r="G154" s="80"/>
      <c r="H154" s="68">
        <f>+J153-H153+1</f>
        <v>1</v>
      </c>
      <c r="I154" s="69"/>
      <c r="J154" s="70"/>
      <c r="K154" s="62"/>
      <c r="L154" s="64"/>
      <c r="M154" s="62"/>
      <c r="N154" s="63"/>
      <c r="O154" s="63"/>
      <c r="P154" s="64"/>
    </row>
    <row r="155" spans="1:16" x14ac:dyDescent="0.4">
      <c r="A155" s="79"/>
      <c r="B155" s="80"/>
      <c r="C155" s="79"/>
      <c r="D155" s="83"/>
      <c r="E155" s="83"/>
      <c r="F155" s="79"/>
      <c r="G155" s="80"/>
      <c r="H155" s="4" t="s">
        <v>23</v>
      </c>
      <c r="I155" s="10"/>
      <c r="J155" s="4" t="s">
        <v>24</v>
      </c>
      <c r="K155" s="62"/>
      <c r="L155" s="64"/>
      <c r="M155" s="62"/>
      <c r="N155" s="63"/>
      <c r="O155" s="63"/>
      <c r="P155" s="64"/>
    </row>
    <row r="156" spans="1:16" x14ac:dyDescent="0.4">
      <c r="A156" s="79"/>
      <c r="B156" s="80"/>
      <c r="C156" s="79"/>
      <c r="D156" s="83"/>
      <c r="E156" s="83"/>
      <c r="F156" s="79"/>
      <c r="G156" s="80"/>
      <c r="H156" s="2">
        <f>+VLOOKUP(A136,出張情報入力フォーム!A:R,12,FALSE)</f>
        <v>0</v>
      </c>
      <c r="I156" s="11" t="s">
        <v>26</v>
      </c>
      <c r="J156" s="12">
        <f>+VLOOKUP(A136,出張情報入力フォーム!A:R,15,FALSE)</f>
        <v>0</v>
      </c>
      <c r="K156" s="62"/>
      <c r="L156" s="64"/>
      <c r="M156" s="62"/>
      <c r="N156" s="63"/>
      <c r="O156" s="63"/>
      <c r="P156" s="64"/>
    </row>
    <row r="157" spans="1:16" x14ac:dyDescent="0.4">
      <c r="A157" s="79"/>
      <c r="B157" s="80"/>
      <c r="C157" s="79"/>
      <c r="D157" s="83"/>
      <c r="E157" s="83"/>
      <c r="F157" s="79"/>
      <c r="G157" s="80"/>
      <c r="H157" s="4" t="s">
        <v>44</v>
      </c>
      <c r="I157" s="10"/>
      <c r="J157" s="4" t="s">
        <v>40</v>
      </c>
      <c r="K157" s="62"/>
      <c r="L157" s="64"/>
      <c r="M157" s="62"/>
      <c r="N157" s="63"/>
      <c r="O157" s="63"/>
      <c r="P157" s="64"/>
    </row>
    <row r="158" spans="1:16" x14ac:dyDescent="0.4">
      <c r="A158" s="81"/>
      <c r="B158" s="82"/>
      <c r="C158" s="81"/>
      <c r="D158" s="83"/>
      <c r="E158" s="83"/>
      <c r="F158" s="81"/>
      <c r="G158" s="82"/>
      <c r="H158" s="13">
        <f>+VLOOKUP(A136,出張情報入力フォーム!A:R,13,FALSE)</f>
        <v>0</v>
      </c>
      <c r="I158" s="14" t="s">
        <v>26</v>
      </c>
      <c r="J158" s="13">
        <f>+VLOOKUP(A136,出張情報入力フォーム!A:R,16,FALSE)</f>
        <v>0</v>
      </c>
      <c r="K158" s="65"/>
      <c r="L158" s="67"/>
      <c r="M158" s="65"/>
      <c r="N158" s="66"/>
      <c r="O158" s="66"/>
      <c r="P158" s="67"/>
    </row>
    <row r="159" spans="1:16" x14ac:dyDescent="0.4">
      <c r="A159" t="s">
        <v>12</v>
      </c>
      <c r="L159" t="s">
        <v>13</v>
      </c>
    </row>
    <row r="160" spans="1:16" ht="39" customHeight="1" x14ac:dyDescent="0.4">
      <c r="A160" s="21" t="s">
        <v>56</v>
      </c>
      <c r="B160" s="84" t="s">
        <v>14</v>
      </c>
      <c r="C160" s="85"/>
      <c r="D160" s="85"/>
      <c r="E160" s="85"/>
      <c r="F160" s="85"/>
      <c r="G160" s="85"/>
      <c r="H160" s="85"/>
      <c r="I160" s="85"/>
      <c r="J160" s="85"/>
      <c r="K160" s="86"/>
      <c r="L160" s="93" t="str">
        <f>+VLOOKUP(A136,出張情報入力フォーム!A:S,19,FALSE)&amp;""</f>
        <v/>
      </c>
      <c r="M160" s="94"/>
      <c r="N160" s="94"/>
      <c r="O160" s="94"/>
      <c r="P160" s="95"/>
    </row>
    <row r="161" spans="1:21" ht="39" customHeight="1" x14ac:dyDescent="0.4">
      <c r="A161" s="22"/>
      <c r="B161" s="87" t="s">
        <v>15</v>
      </c>
      <c r="C161" s="88"/>
      <c r="D161" s="88"/>
      <c r="E161" s="88"/>
      <c r="F161" s="88"/>
      <c r="G161" s="88"/>
      <c r="H161" s="88"/>
      <c r="I161" s="88"/>
      <c r="J161" s="88"/>
      <c r="K161" s="89"/>
      <c r="L161" s="96"/>
      <c r="M161" s="97"/>
      <c r="N161" s="97"/>
      <c r="O161" s="97"/>
      <c r="P161" s="98"/>
    </row>
    <row r="162" spans="1:21" ht="39" customHeight="1" x14ac:dyDescent="0.4">
      <c r="A162" s="23"/>
      <c r="B162" s="90" t="s">
        <v>16</v>
      </c>
      <c r="C162" s="91"/>
      <c r="D162" s="91"/>
      <c r="E162" s="91"/>
      <c r="F162" s="91"/>
      <c r="G162" s="91"/>
      <c r="H162" s="91"/>
      <c r="I162" s="91"/>
      <c r="J162" s="91"/>
      <c r="K162" s="92"/>
      <c r="L162" s="99"/>
      <c r="M162" s="100"/>
      <c r="N162" s="100"/>
      <c r="O162" s="100"/>
      <c r="P162" s="101"/>
    </row>
    <row r="163" spans="1:21" x14ac:dyDescent="0.4">
      <c r="A163" s="5">
        <v>7</v>
      </c>
    </row>
    <row r="164" spans="1:21" x14ac:dyDescent="0.4">
      <c r="P164" t="s">
        <v>68</v>
      </c>
      <c r="U164" s="15"/>
    </row>
    <row r="165" spans="1:21" ht="25.5" x14ac:dyDescent="0.4">
      <c r="A165" s="71" t="s">
        <v>66</v>
      </c>
      <c r="B165" s="72"/>
      <c r="C165" s="72"/>
      <c r="D165" s="72"/>
      <c r="E165" s="72"/>
      <c r="F165" s="72"/>
      <c r="G165" s="72"/>
      <c r="H165" s="72"/>
      <c r="I165" s="72"/>
      <c r="J165" s="72"/>
      <c r="K165" s="72"/>
      <c r="L165" s="72"/>
      <c r="M165" s="72"/>
      <c r="N165" s="72"/>
      <c r="O165" s="72"/>
      <c r="P165" s="72"/>
    </row>
    <row r="166" spans="1:21" x14ac:dyDescent="0.4">
      <c r="N166" s="57" t="s">
        <v>55</v>
      </c>
      <c r="O166" s="58"/>
    </row>
    <row r="167" spans="1:21" x14ac:dyDescent="0.4">
      <c r="N167" s="73"/>
      <c r="O167" s="74"/>
    </row>
    <row r="168" spans="1:21" x14ac:dyDescent="0.4">
      <c r="A168" t="s">
        <v>0</v>
      </c>
      <c r="N168" s="75"/>
      <c r="O168" s="76"/>
    </row>
    <row r="169" spans="1:21" x14ac:dyDescent="0.4">
      <c r="J169" s="53">
        <f>出張情報入力フォーム!R1</f>
        <v>45748</v>
      </c>
      <c r="K169" s="53"/>
    </row>
    <row r="170" spans="1:21" x14ac:dyDescent="0.4">
      <c r="J170" s="1" t="s">
        <v>1</v>
      </c>
      <c r="L170" s="3" t="str">
        <f>出張情報入力フォーム!R2&amp;""</f>
        <v/>
      </c>
    </row>
    <row r="172" spans="1:21" x14ac:dyDescent="0.4">
      <c r="A172" s="55" t="s">
        <v>59</v>
      </c>
      <c r="B172" s="55"/>
      <c r="C172" s="55"/>
      <c r="D172" s="55"/>
      <c r="E172" s="55"/>
      <c r="F172" s="55"/>
      <c r="G172" s="55"/>
      <c r="H172" s="55"/>
      <c r="I172" s="55"/>
      <c r="J172" s="55"/>
      <c r="K172" s="55"/>
      <c r="L172" s="55"/>
      <c r="M172" s="55"/>
      <c r="N172" s="55"/>
      <c r="O172" s="55"/>
      <c r="P172" s="55"/>
    </row>
    <row r="174" spans="1:21" x14ac:dyDescent="0.4">
      <c r="A174" t="s">
        <v>2</v>
      </c>
      <c r="C174" s="54" t="str">
        <f>出張情報入力フォーム!D1&amp;""</f>
        <v/>
      </c>
      <c r="D174" s="54"/>
      <c r="E174" s="54"/>
      <c r="F174" s="54"/>
      <c r="G174" s="54"/>
      <c r="H174" s="54"/>
      <c r="I174" s="54"/>
      <c r="J174" s="54"/>
      <c r="K174" s="54"/>
      <c r="L174" s="54"/>
      <c r="M174" s="54"/>
      <c r="N174" s="54"/>
      <c r="O174" s="54"/>
      <c r="P174" s="54"/>
    </row>
    <row r="175" spans="1:21" x14ac:dyDescent="0.4">
      <c r="A175" t="s">
        <v>3</v>
      </c>
      <c r="C175" s="54" t="str">
        <f>出張情報入力フォーム!D2&amp;""</f>
        <v/>
      </c>
      <c r="D175" s="54"/>
      <c r="E175" s="54"/>
      <c r="F175" s="54"/>
      <c r="G175" s="54"/>
      <c r="H175" s="54"/>
      <c r="I175" s="54"/>
      <c r="J175" s="54"/>
      <c r="K175" s="54"/>
      <c r="L175" s="54"/>
      <c r="M175" s="54"/>
      <c r="N175" s="54"/>
      <c r="O175" s="54"/>
      <c r="P175" s="54"/>
    </row>
    <row r="176" spans="1:21" x14ac:dyDescent="0.4">
      <c r="A176" t="s">
        <v>4</v>
      </c>
      <c r="C176" s="54" t="str">
        <f>出張情報入力フォーム!D3&amp;""</f>
        <v/>
      </c>
      <c r="D176" s="54"/>
      <c r="E176" s="54"/>
      <c r="F176" s="54"/>
      <c r="G176" s="54"/>
      <c r="H176" s="54"/>
      <c r="I176" s="54"/>
      <c r="J176" s="54"/>
      <c r="K176" s="54"/>
      <c r="L176" s="54"/>
      <c r="M176" s="54"/>
      <c r="N176" s="54"/>
      <c r="O176" s="54"/>
      <c r="P176" s="54"/>
    </row>
    <row r="177" spans="1:16" x14ac:dyDescent="0.4">
      <c r="A177" t="s">
        <v>5</v>
      </c>
      <c r="D177" t="s">
        <v>17</v>
      </c>
    </row>
    <row r="179" spans="1:16" x14ac:dyDescent="0.4">
      <c r="A179" s="56" t="s">
        <v>11</v>
      </c>
      <c r="B179" s="56"/>
      <c r="C179" s="6" t="s">
        <v>21</v>
      </c>
      <c r="D179" s="56" t="s">
        <v>22</v>
      </c>
      <c r="E179" s="56"/>
      <c r="F179" s="57" t="s">
        <v>6</v>
      </c>
      <c r="G179" s="58"/>
      <c r="H179" s="56" t="s">
        <v>7</v>
      </c>
      <c r="I179" s="56"/>
      <c r="J179" s="56"/>
      <c r="K179" s="56" t="s">
        <v>8</v>
      </c>
      <c r="L179" s="56"/>
      <c r="M179" s="56" t="s">
        <v>9</v>
      </c>
      <c r="N179" s="56"/>
      <c r="O179" s="56"/>
      <c r="P179" s="56"/>
    </row>
    <row r="180" spans="1:16" x14ac:dyDescent="0.4">
      <c r="A180" s="77" t="str">
        <f>+VLOOKUP(A163,出張情報入力フォーム!A:R,2,FALSE)&amp;""</f>
        <v/>
      </c>
      <c r="B180" s="78"/>
      <c r="C180" s="77" t="str">
        <f>+VLOOKUP(A163,出張情報入力フォーム!A:R,4,FALSE)&amp;""</f>
        <v/>
      </c>
      <c r="D180" s="83" t="str">
        <f>VLOOKUP(A163,出張情報入力フォーム!A:R,5,0)&amp;""</f>
        <v/>
      </c>
      <c r="E180" s="83"/>
      <c r="F180" s="77" t="str">
        <f>+VLOOKUP(A163,出張情報入力フォーム!A:R,7,FALSE)&amp;""</f>
        <v/>
      </c>
      <c r="G180" s="78"/>
      <c r="H180" s="7">
        <f>+VLOOKUP(A163,出張情報入力フォーム!A:R,9,FALSE)</f>
        <v>0</v>
      </c>
      <c r="I180" s="8" t="s">
        <v>10</v>
      </c>
      <c r="J180" s="9">
        <f>+VLOOKUP(A163,出張情報入力フォーム!A:R,11,FALSE)</f>
        <v>0</v>
      </c>
      <c r="K180" s="59" t="str">
        <f>IF(VLOOKUP(A163,出張情報入力フォーム!A:R,17,FALSE)="その他",出張情報入力フォーム!Q18,VLOOKUP(A163,出張情報入力フォーム!A:R,17,FALSE))</f>
        <v>核融合科学研究所</v>
      </c>
      <c r="L180" s="61"/>
      <c r="M180" s="59" t="str">
        <f>+VLOOKUP(A163,出張情報入力フォーム!A:R,18,FALSE)&amp;CHAR(10)&amp;出張情報入力フォーム!R18</f>
        <v xml:space="preserve">
</v>
      </c>
      <c r="N180" s="60"/>
      <c r="O180" s="60"/>
      <c r="P180" s="61"/>
    </row>
    <row r="181" spans="1:16" x14ac:dyDescent="0.4">
      <c r="A181" s="79"/>
      <c r="B181" s="80"/>
      <c r="C181" s="79"/>
      <c r="D181" s="83"/>
      <c r="E181" s="83"/>
      <c r="F181" s="79"/>
      <c r="G181" s="80"/>
      <c r="H181" s="68">
        <f>+J180-H180+1</f>
        <v>1</v>
      </c>
      <c r="I181" s="69"/>
      <c r="J181" s="70"/>
      <c r="K181" s="62"/>
      <c r="L181" s="64"/>
      <c r="M181" s="62"/>
      <c r="N181" s="63"/>
      <c r="O181" s="63"/>
      <c r="P181" s="64"/>
    </row>
    <row r="182" spans="1:16" x14ac:dyDescent="0.4">
      <c r="A182" s="79"/>
      <c r="B182" s="80"/>
      <c r="C182" s="79"/>
      <c r="D182" s="83"/>
      <c r="E182" s="83"/>
      <c r="F182" s="79"/>
      <c r="G182" s="80"/>
      <c r="H182" s="4" t="s">
        <v>23</v>
      </c>
      <c r="I182" s="10"/>
      <c r="J182" s="4" t="s">
        <v>24</v>
      </c>
      <c r="K182" s="62"/>
      <c r="L182" s="64"/>
      <c r="M182" s="62"/>
      <c r="N182" s="63"/>
      <c r="O182" s="63"/>
      <c r="P182" s="64"/>
    </row>
    <row r="183" spans="1:16" x14ac:dyDescent="0.4">
      <c r="A183" s="79"/>
      <c r="B183" s="80"/>
      <c r="C183" s="79"/>
      <c r="D183" s="83"/>
      <c r="E183" s="83"/>
      <c r="F183" s="79"/>
      <c r="G183" s="80"/>
      <c r="H183" s="2">
        <f>+VLOOKUP(A163,出張情報入力フォーム!A:R,12,FALSE)</f>
        <v>0</v>
      </c>
      <c r="I183" s="11" t="s">
        <v>26</v>
      </c>
      <c r="J183" s="12">
        <f>+VLOOKUP(A163,出張情報入力フォーム!A:R,15,FALSE)</f>
        <v>0</v>
      </c>
      <c r="K183" s="62"/>
      <c r="L183" s="64"/>
      <c r="M183" s="62"/>
      <c r="N183" s="63"/>
      <c r="O183" s="63"/>
      <c r="P183" s="64"/>
    </row>
    <row r="184" spans="1:16" x14ac:dyDescent="0.4">
      <c r="A184" s="79"/>
      <c r="B184" s="80"/>
      <c r="C184" s="79"/>
      <c r="D184" s="83"/>
      <c r="E184" s="83"/>
      <c r="F184" s="79"/>
      <c r="G184" s="80"/>
      <c r="H184" s="4" t="s">
        <v>44</v>
      </c>
      <c r="I184" s="10"/>
      <c r="J184" s="4" t="s">
        <v>39</v>
      </c>
      <c r="K184" s="62"/>
      <c r="L184" s="64"/>
      <c r="M184" s="62"/>
      <c r="N184" s="63"/>
      <c r="O184" s="63"/>
      <c r="P184" s="64"/>
    </row>
    <row r="185" spans="1:16" x14ac:dyDescent="0.4">
      <c r="A185" s="81"/>
      <c r="B185" s="82"/>
      <c r="C185" s="81"/>
      <c r="D185" s="83"/>
      <c r="E185" s="83"/>
      <c r="F185" s="81"/>
      <c r="G185" s="82"/>
      <c r="H185" s="13">
        <f>+VLOOKUP(A163,出張情報入力フォーム!A:R,13,FALSE)</f>
        <v>0</v>
      </c>
      <c r="I185" s="14" t="s">
        <v>26</v>
      </c>
      <c r="J185" s="13">
        <f>+VLOOKUP(A163,出張情報入力フォーム!A:R,16,FALSE)</f>
        <v>0</v>
      </c>
      <c r="K185" s="65"/>
      <c r="L185" s="67"/>
      <c r="M185" s="65"/>
      <c r="N185" s="66"/>
      <c r="O185" s="66"/>
      <c r="P185" s="67"/>
    </row>
    <row r="186" spans="1:16" x14ac:dyDescent="0.4">
      <c r="A186" t="s">
        <v>12</v>
      </c>
      <c r="L186" t="s">
        <v>13</v>
      </c>
    </row>
    <row r="187" spans="1:16" ht="39" customHeight="1" x14ac:dyDescent="0.4">
      <c r="A187" s="21" t="s">
        <v>56</v>
      </c>
      <c r="B187" s="84" t="s">
        <v>14</v>
      </c>
      <c r="C187" s="85"/>
      <c r="D187" s="85"/>
      <c r="E187" s="85"/>
      <c r="F187" s="85"/>
      <c r="G187" s="85"/>
      <c r="H187" s="85"/>
      <c r="I187" s="85"/>
      <c r="J187" s="85"/>
      <c r="K187" s="86"/>
      <c r="L187" s="93" t="str">
        <f>+VLOOKUP(A163,出張情報入力フォーム!A:S,19,FALSE)&amp;""</f>
        <v/>
      </c>
      <c r="M187" s="94"/>
      <c r="N187" s="94"/>
      <c r="O187" s="94"/>
      <c r="P187" s="95"/>
    </row>
    <row r="188" spans="1:16" ht="39" customHeight="1" x14ac:dyDescent="0.4">
      <c r="A188" s="22"/>
      <c r="B188" s="87" t="s">
        <v>15</v>
      </c>
      <c r="C188" s="88"/>
      <c r="D188" s="88"/>
      <c r="E188" s="88"/>
      <c r="F188" s="88"/>
      <c r="G188" s="88"/>
      <c r="H188" s="88"/>
      <c r="I188" s="88"/>
      <c r="J188" s="88"/>
      <c r="K188" s="89"/>
      <c r="L188" s="96"/>
      <c r="M188" s="97"/>
      <c r="N188" s="97"/>
      <c r="O188" s="97"/>
      <c r="P188" s="98"/>
    </row>
    <row r="189" spans="1:16" ht="39" customHeight="1" x14ac:dyDescent="0.4">
      <c r="A189" s="23"/>
      <c r="B189" s="90" t="s">
        <v>16</v>
      </c>
      <c r="C189" s="91"/>
      <c r="D189" s="91"/>
      <c r="E189" s="91"/>
      <c r="F189" s="91"/>
      <c r="G189" s="91"/>
      <c r="H189" s="91"/>
      <c r="I189" s="91"/>
      <c r="J189" s="91"/>
      <c r="K189" s="92"/>
      <c r="L189" s="99"/>
      <c r="M189" s="100"/>
      <c r="N189" s="100"/>
      <c r="O189" s="100"/>
      <c r="P189" s="101"/>
    </row>
    <row r="190" spans="1:16" x14ac:dyDescent="0.4">
      <c r="A190" s="5">
        <v>8</v>
      </c>
    </row>
    <row r="191" spans="1:16" x14ac:dyDescent="0.4">
      <c r="P191" t="s">
        <v>68</v>
      </c>
    </row>
    <row r="192" spans="1:16" ht="25.5" x14ac:dyDescent="0.4">
      <c r="A192" s="71" t="s">
        <v>66</v>
      </c>
      <c r="B192" s="72"/>
      <c r="C192" s="72"/>
      <c r="D192" s="72"/>
      <c r="E192" s="72"/>
      <c r="F192" s="72"/>
      <c r="G192" s="72"/>
      <c r="H192" s="72"/>
      <c r="I192" s="72"/>
      <c r="J192" s="72"/>
      <c r="K192" s="72"/>
      <c r="L192" s="72"/>
      <c r="M192" s="72"/>
      <c r="N192" s="72"/>
      <c r="O192" s="72"/>
      <c r="P192" s="72"/>
    </row>
    <row r="193" spans="1:16" x14ac:dyDescent="0.4">
      <c r="N193" s="57" t="s">
        <v>55</v>
      </c>
      <c r="O193" s="58"/>
    </row>
    <row r="194" spans="1:16" x14ac:dyDescent="0.4">
      <c r="N194" s="73"/>
      <c r="O194" s="74"/>
    </row>
    <row r="195" spans="1:16" x14ac:dyDescent="0.4">
      <c r="A195" t="s">
        <v>0</v>
      </c>
      <c r="N195" s="75"/>
      <c r="O195" s="76"/>
    </row>
    <row r="196" spans="1:16" x14ac:dyDescent="0.4">
      <c r="J196" s="53">
        <f>出張情報入力フォーム!R1</f>
        <v>45748</v>
      </c>
      <c r="K196" s="53"/>
    </row>
    <row r="197" spans="1:16" x14ac:dyDescent="0.4">
      <c r="J197" s="1" t="s">
        <v>1</v>
      </c>
      <c r="L197" s="3" t="str">
        <f>出張情報入力フォーム!R2&amp;""</f>
        <v/>
      </c>
    </row>
    <row r="199" spans="1:16" x14ac:dyDescent="0.4">
      <c r="A199" s="55" t="s">
        <v>59</v>
      </c>
      <c r="B199" s="55"/>
      <c r="C199" s="55"/>
      <c r="D199" s="55"/>
      <c r="E199" s="55"/>
      <c r="F199" s="55"/>
      <c r="G199" s="55"/>
      <c r="H199" s="55"/>
      <c r="I199" s="55"/>
      <c r="J199" s="55"/>
      <c r="K199" s="55"/>
      <c r="L199" s="55"/>
      <c r="M199" s="55"/>
      <c r="N199" s="55"/>
      <c r="O199" s="55"/>
      <c r="P199" s="55"/>
    </row>
    <row r="201" spans="1:16" x14ac:dyDescent="0.4">
      <c r="A201" t="s">
        <v>2</v>
      </c>
      <c r="C201" s="54" t="str">
        <f>出張情報入力フォーム!D1&amp;""</f>
        <v/>
      </c>
      <c r="D201" s="54"/>
      <c r="E201" s="54"/>
      <c r="F201" s="54"/>
      <c r="G201" s="54"/>
      <c r="H201" s="54"/>
      <c r="I201" s="54"/>
      <c r="J201" s="54"/>
      <c r="K201" s="54"/>
      <c r="L201" s="54"/>
      <c r="M201" s="54"/>
      <c r="N201" s="54"/>
      <c r="O201" s="54"/>
      <c r="P201" s="54"/>
    </row>
    <row r="202" spans="1:16" x14ac:dyDescent="0.4">
      <c r="A202" t="s">
        <v>3</v>
      </c>
      <c r="C202" s="54" t="str">
        <f>出張情報入力フォーム!D2&amp;""</f>
        <v/>
      </c>
      <c r="D202" s="54"/>
      <c r="E202" s="54"/>
      <c r="F202" s="54"/>
      <c r="G202" s="54"/>
      <c r="H202" s="54"/>
      <c r="I202" s="54"/>
      <c r="J202" s="54"/>
      <c r="K202" s="54"/>
      <c r="L202" s="54"/>
      <c r="M202" s="54"/>
      <c r="N202" s="54"/>
      <c r="O202" s="54"/>
      <c r="P202" s="54"/>
    </row>
    <row r="203" spans="1:16" x14ac:dyDescent="0.4">
      <c r="A203" t="s">
        <v>4</v>
      </c>
      <c r="C203" s="54" t="str">
        <f>出張情報入力フォーム!D3&amp;""</f>
        <v/>
      </c>
      <c r="D203" s="54"/>
      <c r="E203" s="54"/>
      <c r="F203" s="54"/>
      <c r="G203" s="54"/>
      <c r="H203" s="54"/>
      <c r="I203" s="54"/>
      <c r="J203" s="54"/>
      <c r="K203" s="54"/>
      <c r="L203" s="54"/>
      <c r="M203" s="54"/>
      <c r="N203" s="54"/>
      <c r="O203" s="54"/>
      <c r="P203" s="54"/>
    </row>
    <row r="204" spans="1:16" x14ac:dyDescent="0.4">
      <c r="A204" t="s">
        <v>5</v>
      </c>
      <c r="D204" t="s">
        <v>17</v>
      </c>
    </row>
    <row r="206" spans="1:16" x14ac:dyDescent="0.4">
      <c r="A206" s="56" t="s">
        <v>11</v>
      </c>
      <c r="B206" s="56"/>
      <c r="C206" s="6" t="s">
        <v>21</v>
      </c>
      <c r="D206" s="56" t="s">
        <v>22</v>
      </c>
      <c r="E206" s="56"/>
      <c r="F206" s="57" t="s">
        <v>6</v>
      </c>
      <c r="G206" s="58"/>
      <c r="H206" s="56" t="s">
        <v>7</v>
      </c>
      <c r="I206" s="56"/>
      <c r="J206" s="56"/>
      <c r="K206" s="56" t="s">
        <v>8</v>
      </c>
      <c r="L206" s="56"/>
      <c r="M206" s="56" t="s">
        <v>9</v>
      </c>
      <c r="N206" s="56"/>
      <c r="O206" s="56"/>
      <c r="P206" s="56"/>
    </row>
    <row r="207" spans="1:16" x14ac:dyDescent="0.4">
      <c r="A207" s="77" t="str">
        <f>+VLOOKUP(A190,出張情報入力フォーム!A:R,2,FALSE)&amp;""</f>
        <v/>
      </c>
      <c r="B207" s="78"/>
      <c r="C207" s="77" t="str">
        <f>+VLOOKUP(A190,出張情報入力フォーム!A:R,4,FALSE)&amp;""</f>
        <v/>
      </c>
      <c r="D207" s="83" t="str">
        <f>VLOOKUP(A190,出張情報入力フォーム!A:R,5,0)&amp;""</f>
        <v/>
      </c>
      <c r="E207" s="83"/>
      <c r="F207" s="77" t="str">
        <f>+VLOOKUP(A190,出張情報入力フォーム!A:R,7,FALSE)&amp;""</f>
        <v/>
      </c>
      <c r="G207" s="78"/>
      <c r="H207" s="7">
        <f>+VLOOKUP(A190,出張情報入力フォーム!A:R,9,FALSE)</f>
        <v>0</v>
      </c>
      <c r="I207" s="8" t="s">
        <v>10</v>
      </c>
      <c r="J207" s="9">
        <f>+VLOOKUP(A190,出張情報入力フォーム!A:R,11,FALSE)</f>
        <v>0</v>
      </c>
      <c r="K207" s="59" t="str">
        <f>IF(VLOOKUP(A190,出張情報入力フォーム!A:R,17,FALSE)="その他",出張情報入力フォーム!Q20,VLOOKUP(A190,出張情報入力フォーム!A:R,17,FALSE))</f>
        <v>核融合科学研究所</v>
      </c>
      <c r="L207" s="61"/>
      <c r="M207" s="59" t="str">
        <f>+VLOOKUP(A190,出張情報入力フォーム!A:R,18,FALSE)&amp;CHAR(10)&amp;出張情報入力フォーム!R20</f>
        <v xml:space="preserve">
</v>
      </c>
      <c r="N207" s="60"/>
      <c r="O207" s="60"/>
      <c r="P207" s="61"/>
    </row>
    <row r="208" spans="1:16" x14ac:dyDescent="0.4">
      <c r="A208" s="79"/>
      <c r="B208" s="80"/>
      <c r="C208" s="79"/>
      <c r="D208" s="83"/>
      <c r="E208" s="83"/>
      <c r="F208" s="79"/>
      <c r="G208" s="80"/>
      <c r="H208" s="68">
        <f>+J207-H207+1</f>
        <v>1</v>
      </c>
      <c r="I208" s="69"/>
      <c r="J208" s="70"/>
      <c r="K208" s="62"/>
      <c r="L208" s="64"/>
      <c r="M208" s="62"/>
      <c r="N208" s="63"/>
      <c r="O208" s="63"/>
      <c r="P208" s="64"/>
    </row>
    <row r="209" spans="1:16" x14ac:dyDescent="0.4">
      <c r="A209" s="79"/>
      <c r="B209" s="80"/>
      <c r="C209" s="79"/>
      <c r="D209" s="83"/>
      <c r="E209" s="83"/>
      <c r="F209" s="79"/>
      <c r="G209" s="80"/>
      <c r="H209" s="4" t="s">
        <v>23</v>
      </c>
      <c r="I209" s="10"/>
      <c r="J209" s="4" t="s">
        <v>24</v>
      </c>
      <c r="K209" s="62"/>
      <c r="L209" s="64"/>
      <c r="M209" s="62"/>
      <c r="N209" s="63"/>
      <c r="O209" s="63"/>
      <c r="P209" s="64"/>
    </row>
    <row r="210" spans="1:16" x14ac:dyDescent="0.4">
      <c r="A210" s="79"/>
      <c r="B210" s="80"/>
      <c r="C210" s="79"/>
      <c r="D210" s="83"/>
      <c r="E210" s="83"/>
      <c r="F210" s="79"/>
      <c r="G210" s="80"/>
      <c r="H210" s="2">
        <f>+VLOOKUP(A190,出張情報入力フォーム!A:R,12,FALSE)</f>
        <v>0</v>
      </c>
      <c r="I210" s="11" t="s">
        <v>26</v>
      </c>
      <c r="J210" s="12">
        <f>+VLOOKUP(A190,出張情報入力フォーム!A:R,15,FALSE)</f>
        <v>0</v>
      </c>
      <c r="K210" s="62"/>
      <c r="L210" s="64"/>
      <c r="M210" s="62"/>
      <c r="N210" s="63"/>
      <c r="O210" s="63"/>
      <c r="P210" s="64"/>
    </row>
    <row r="211" spans="1:16" x14ac:dyDescent="0.4">
      <c r="A211" s="79"/>
      <c r="B211" s="80"/>
      <c r="C211" s="79"/>
      <c r="D211" s="83"/>
      <c r="E211" s="83"/>
      <c r="F211" s="79"/>
      <c r="G211" s="80"/>
      <c r="H211" s="4" t="s">
        <v>44</v>
      </c>
      <c r="I211" s="10"/>
      <c r="J211" s="4" t="s">
        <v>38</v>
      </c>
      <c r="K211" s="62"/>
      <c r="L211" s="64"/>
      <c r="M211" s="62"/>
      <c r="N211" s="63"/>
      <c r="O211" s="63"/>
      <c r="P211" s="64"/>
    </row>
    <row r="212" spans="1:16" x14ac:dyDescent="0.4">
      <c r="A212" s="81"/>
      <c r="B212" s="82"/>
      <c r="C212" s="81"/>
      <c r="D212" s="83"/>
      <c r="E212" s="83"/>
      <c r="F212" s="81"/>
      <c r="G212" s="82"/>
      <c r="H212" s="13">
        <f>+VLOOKUP(A190,出張情報入力フォーム!A:R,13,FALSE)</f>
        <v>0</v>
      </c>
      <c r="I212" s="14" t="s">
        <v>26</v>
      </c>
      <c r="J212" s="13">
        <f>+VLOOKUP(A190,出張情報入力フォーム!A:R,16,FALSE)</f>
        <v>0</v>
      </c>
      <c r="K212" s="65"/>
      <c r="L212" s="67"/>
      <c r="M212" s="65"/>
      <c r="N212" s="66"/>
      <c r="O212" s="66"/>
      <c r="P212" s="67"/>
    </row>
    <row r="213" spans="1:16" x14ac:dyDescent="0.4">
      <c r="A213" t="s">
        <v>12</v>
      </c>
      <c r="L213" t="s">
        <v>13</v>
      </c>
    </row>
    <row r="214" spans="1:16" ht="38.1" customHeight="1" x14ac:dyDescent="0.4">
      <c r="A214" s="21" t="s">
        <v>56</v>
      </c>
      <c r="B214" s="84" t="s">
        <v>14</v>
      </c>
      <c r="C214" s="85"/>
      <c r="D214" s="85"/>
      <c r="E214" s="85"/>
      <c r="F214" s="85"/>
      <c r="G214" s="85"/>
      <c r="H214" s="85"/>
      <c r="I214" s="85"/>
      <c r="J214" s="85"/>
      <c r="K214" s="86"/>
      <c r="L214" s="93" t="str">
        <f>+VLOOKUP(A190,出張情報入力フォーム!A:S,19,FALSE)&amp;""</f>
        <v/>
      </c>
      <c r="M214" s="94"/>
      <c r="N214" s="94"/>
      <c r="O214" s="94"/>
      <c r="P214" s="95"/>
    </row>
    <row r="215" spans="1:16" ht="38.1" customHeight="1" x14ac:dyDescent="0.4">
      <c r="A215" s="22"/>
      <c r="B215" s="87" t="s">
        <v>15</v>
      </c>
      <c r="C215" s="88"/>
      <c r="D215" s="88"/>
      <c r="E215" s="88"/>
      <c r="F215" s="88"/>
      <c r="G215" s="88"/>
      <c r="H215" s="88"/>
      <c r="I215" s="88"/>
      <c r="J215" s="88"/>
      <c r="K215" s="89"/>
      <c r="L215" s="96"/>
      <c r="M215" s="97"/>
      <c r="N215" s="97"/>
      <c r="O215" s="97"/>
      <c r="P215" s="98"/>
    </row>
    <row r="216" spans="1:16" ht="38.1" customHeight="1" x14ac:dyDescent="0.4">
      <c r="A216" s="23"/>
      <c r="B216" s="90" t="s">
        <v>16</v>
      </c>
      <c r="C216" s="91"/>
      <c r="D216" s="91"/>
      <c r="E216" s="91"/>
      <c r="F216" s="91"/>
      <c r="G216" s="91"/>
      <c r="H216" s="91"/>
      <c r="I216" s="91"/>
      <c r="J216" s="91"/>
      <c r="K216" s="92"/>
      <c r="L216" s="99"/>
      <c r="M216" s="100"/>
      <c r="N216" s="100"/>
      <c r="O216" s="100"/>
      <c r="P216" s="101"/>
    </row>
    <row r="217" spans="1:16" x14ac:dyDescent="0.4">
      <c r="A217" s="5">
        <v>9</v>
      </c>
    </row>
    <row r="218" spans="1:16" x14ac:dyDescent="0.4">
      <c r="P218" t="s">
        <v>68</v>
      </c>
    </row>
    <row r="219" spans="1:16" ht="25.5" x14ac:dyDescent="0.4">
      <c r="A219" s="71" t="s">
        <v>66</v>
      </c>
      <c r="B219" s="72"/>
      <c r="C219" s="72"/>
      <c r="D219" s="72"/>
      <c r="E219" s="72"/>
      <c r="F219" s="72"/>
      <c r="G219" s="72"/>
      <c r="H219" s="72"/>
      <c r="I219" s="72"/>
      <c r="J219" s="72"/>
      <c r="K219" s="72"/>
      <c r="L219" s="72"/>
      <c r="M219" s="72"/>
      <c r="N219" s="72"/>
      <c r="O219" s="72"/>
      <c r="P219" s="72"/>
    </row>
    <row r="220" spans="1:16" x14ac:dyDescent="0.4">
      <c r="N220" s="57" t="s">
        <v>55</v>
      </c>
      <c r="O220" s="58"/>
    </row>
    <row r="221" spans="1:16" x14ac:dyDescent="0.4">
      <c r="N221" s="73"/>
      <c r="O221" s="74"/>
    </row>
    <row r="222" spans="1:16" x14ac:dyDescent="0.4">
      <c r="A222" t="s">
        <v>0</v>
      </c>
      <c r="N222" s="75"/>
      <c r="O222" s="76"/>
    </row>
    <row r="223" spans="1:16" x14ac:dyDescent="0.4">
      <c r="J223" s="53">
        <f>出張情報入力フォーム!R1</f>
        <v>45748</v>
      </c>
      <c r="K223" s="53"/>
    </row>
    <row r="224" spans="1:16" x14ac:dyDescent="0.4">
      <c r="J224" s="1" t="s">
        <v>1</v>
      </c>
      <c r="L224" s="3" t="str">
        <f>出張情報入力フォーム!R2&amp;""</f>
        <v/>
      </c>
    </row>
    <row r="226" spans="1:16" x14ac:dyDescent="0.4">
      <c r="A226" s="55" t="s">
        <v>59</v>
      </c>
      <c r="B226" s="55"/>
      <c r="C226" s="55"/>
      <c r="D226" s="55"/>
      <c r="E226" s="55"/>
      <c r="F226" s="55"/>
      <c r="G226" s="55"/>
      <c r="H226" s="55"/>
      <c r="I226" s="55"/>
      <c r="J226" s="55"/>
      <c r="K226" s="55"/>
      <c r="L226" s="55"/>
      <c r="M226" s="55"/>
      <c r="N226" s="55"/>
      <c r="O226" s="55"/>
      <c r="P226" s="55"/>
    </row>
    <row r="228" spans="1:16" x14ac:dyDescent="0.4">
      <c r="A228" t="s">
        <v>2</v>
      </c>
      <c r="C228" s="54" t="str">
        <f>出張情報入力フォーム!D1&amp;""</f>
        <v/>
      </c>
      <c r="D228" s="54"/>
      <c r="E228" s="54"/>
      <c r="F228" s="54"/>
      <c r="G228" s="54"/>
      <c r="H228" s="54"/>
      <c r="I228" s="54"/>
      <c r="J228" s="54"/>
      <c r="K228" s="54"/>
      <c r="L228" s="54"/>
      <c r="M228" s="54"/>
      <c r="N228" s="54"/>
      <c r="O228" s="54"/>
      <c r="P228" s="54"/>
    </row>
    <row r="229" spans="1:16" x14ac:dyDescent="0.4">
      <c r="A229" t="s">
        <v>3</v>
      </c>
      <c r="C229" s="54" t="str">
        <f>出張情報入力フォーム!D2&amp;""</f>
        <v/>
      </c>
      <c r="D229" s="54"/>
      <c r="E229" s="54"/>
      <c r="F229" s="54"/>
      <c r="G229" s="54"/>
      <c r="H229" s="54"/>
      <c r="I229" s="54"/>
      <c r="J229" s="54"/>
      <c r="K229" s="54"/>
      <c r="L229" s="54"/>
      <c r="M229" s="54"/>
      <c r="N229" s="54"/>
      <c r="O229" s="54"/>
      <c r="P229" s="54"/>
    </row>
    <row r="230" spans="1:16" x14ac:dyDescent="0.4">
      <c r="A230" t="s">
        <v>4</v>
      </c>
      <c r="C230" s="54" t="str">
        <f>出張情報入力フォーム!D3&amp;""</f>
        <v/>
      </c>
      <c r="D230" s="54"/>
      <c r="E230" s="54"/>
      <c r="F230" s="54"/>
      <c r="G230" s="54"/>
      <c r="H230" s="54"/>
      <c r="I230" s="54"/>
      <c r="J230" s="54"/>
      <c r="K230" s="54"/>
      <c r="L230" s="54"/>
      <c r="M230" s="54"/>
      <c r="N230" s="54"/>
      <c r="O230" s="54"/>
      <c r="P230" s="54"/>
    </row>
    <row r="231" spans="1:16" x14ac:dyDescent="0.4">
      <c r="A231" t="s">
        <v>5</v>
      </c>
      <c r="D231" t="s">
        <v>17</v>
      </c>
    </row>
    <row r="233" spans="1:16" x14ac:dyDescent="0.4">
      <c r="A233" s="56" t="s">
        <v>11</v>
      </c>
      <c r="B233" s="56"/>
      <c r="C233" s="6" t="s">
        <v>21</v>
      </c>
      <c r="D233" s="56" t="s">
        <v>22</v>
      </c>
      <c r="E233" s="56"/>
      <c r="F233" s="57" t="s">
        <v>6</v>
      </c>
      <c r="G233" s="58"/>
      <c r="H233" s="56" t="s">
        <v>7</v>
      </c>
      <c r="I233" s="56"/>
      <c r="J233" s="56"/>
      <c r="K233" s="56" t="s">
        <v>8</v>
      </c>
      <c r="L233" s="56"/>
      <c r="M233" s="56" t="s">
        <v>9</v>
      </c>
      <c r="N233" s="56"/>
      <c r="O233" s="56"/>
      <c r="P233" s="56"/>
    </row>
    <row r="234" spans="1:16" ht="18.75" customHeight="1" x14ac:dyDescent="0.4">
      <c r="A234" s="77" t="str">
        <f>+VLOOKUP(A217,出張情報入力フォーム!A:R,2,FALSE)&amp;""</f>
        <v/>
      </c>
      <c r="B234" s="78"/>
      <c r="C234" s="77" t="str">
        <f>+VLOOKUP(A217,出張情報入力フォーム!A:R,4,FALSE)&amp;""</f>
        <v/>
      </c>
      <c r="D234" s="83" t="str">
        <f>VLOOKUP(A217,出張情報入力フォーム!A:R,5,0)&amp;""</f>
        <v/>
      </c>
      <c r="E234" s="83"/>
      <c r="F234" s="77" t="str">
        <f>+VLOOKUP(A217,出張情報入力フォーム!A:R,7,FALSE)&amp;""</f>
        <v/>
      </c>
      <c r="G234" s="78"/>
      <c r="H234" s="7">
        <f>+VLOOKUP(A217,出張情報入力フォーム!A:R,9,FALSE)</f>
        <v>0</v>
      </c>
      <c r="I234" s="8" t="s">
        <v>10</v>
      </c>
      <c r="J234" s="9">
        <f>+VLOOKUP(A217,出張情報入力フォーム!A:R,11,FALSE)</f>
        <v>0</v>
      </c>
      <c r="K234" s="59" t="str">
        <f>IF(VLOOKUP(A217,出張情報入力フォーム!A:R,17,FALSE)="その他",出張情報入力フォーム!Q22,VLOOKUP(A217,出張情報入力フォーム!A:R,17,FALSE))</f>
        <v>核融合科学研究所</v>
      </c>
      <c r="L234" s="61"/>
      <c r="M234" s="59" t="str">
        <f>+VLOOKUP(A217,出張情報入力フォーム!A:R,18,FALSE)&amp;CHAR(10)&amp;出張情報入力フォーム!R22</f>
        <v xml:space="preserve">
</v>
      </c>
      <c r="N234" s="60"/>
      <c r="O234" s="60"/>
      <c r="P234" s="61"/>
    </row>
    <row r="235" spans="1:16" x14ac:dyDescent="0.4">
      <c r="A235" s="79"/>
      <c r="B235" s="80"/>
      <c r="C235" s="79"/>
      <c r="D235" s="83"/>
      <c r="E235" s="83"/>
      <c r="F235" s="79"/>
      <c r="G235" s="80"/>
      <c r="H235" s="68">
        <f>+J234-H234+1</f>
        <v>1</v>
      </c>
      <c r="I235" s="69"/>
      <c r="J235" s="70"/>
      <c r="K235" s="62"/>
      <c r="L235" s="64"/>
      <c r="M235" s="62"/>
      <c r="N235" s="63"/>
      <c r="O235" s="63"/>
      <c r="P235" s="64"/>
    </row>
    <row r="236" spans="1:16" x14ac:dyDescent="0.4">
      <c r="A236" s="79"/>
      <c r="B236" s="80"/>
      <c r="C236" s="79"/>
      <c r="D236" s="83"/>
      <c r="E236" s="83"/>
      <c r="F236" s="79"/>
      <c r="G236" s="80"/>
      <c r="H236" s="4" t="s">
        <v>23</v>
      </c>
      <c r="I236" s="10"/>
      <c r="J236" s="4" t="s">
        <v>24</v>
      </c>
      <c r="K236" s="62"/>
      <c r="L236" s="64"/>
      <c r="M236" s="62"/>
      <c r="N236" s="63"/>
      <c r="O236" s="63"/>
      <c r="P236" s="64"/>
    </row>
    <row r="237" spans="1:16" x14ac:dyDescent="0.4">
      <c r="A237" s="79"/>
      <c r="B237" s="80"/>
      <c r="C237" s="79"/>
      <c r="D237" s="83"/>
      <c r="E237" s="83"/>
      <c r="F237" s="79"/>
      <c r="G237" s="80"/>
      <c r="H237" s="2">
        <f>+VLOOKUP(A217,出張情報入力フォーム!A:R,12,FALSE)</f>
        <v>0</v>
      </c>
      <c r="I237" s="11" t="s">
        <v>26</v>
      </c>
      <c r="J237" s="12">
        <f>+VLOOKUP(A217,出張情報入力フォーム!A:R,15,FALSE)</f>
        <v>0</v>
      </c>
      <c r="K237" s="62"/>
      <c r="L237" s="64"/>
      <c r="M237" s="62"/>
      <c r="N237" s="63"/>
      <c r="O237" s="63"/>
      <c r="P237" s="64"/>
    </row>
    <row r="238" spans="1:16" x14ac:dyDescent="0.4">
      <c r="A238" s="79"/>
      <c r="B238" s="80"/>
      <c r="C238" s="79"/>
      <c r="D238" s="83"/>
      <c r="E238" s="83"/>
      <c r="F238" s="79"/>
      <c r="G238" s="80"/>
      <c r="H238" s="4" t="s">
        <v>44</v>
      </c>
      <c r="I238" s="10"/>
      <c r="J238" s="4" t="s">
        <v>38</v>
      </c>
      <c r="K238" s="62"/>
      <c r="L238" s="64"/>
      <c r="M238" s="62"/>
      <c r="N238" s="63"/>
      <c r="O238" s="63"/>
      <c r="P238" s="64"/>
    </row>
    <row r="239" spans="1:16" x14ac:dyDescent="0.4">
      <c r="A239" s="81"/>
      <c r="B239" s="82"/>
      <c r="C239" s="81"/>
      <c r="D239" s="83"/>
      <c r="E239" s="83"/>
      <c r="F239" s="81"/>
      <c r="G239" s="82"/>
      <c r="H239" s="13">
        <f>+VLOOKUP(A217,出張情報入力フォーム!A:R,13,FALSE)</f>
        <v>0</v>
      </c>
      <c r="I239" s="14" t="s">
        <v>26</v>
      </c>
      <c r="J239" s="13">
        <f>+VLOOKUP(A217,出張情報入力フォーム!A:R,16,FALSE)</f>
        <v>0</v>
      </c>
      <c r="K239" s="65"/>
      <c r="L239" s="67"/>
      <c r="M239" s="65"/>
      <c r="N239" s="66"/>
      <c r="O239" s="66"/>
      <c r="P239" s="67"/>
    </row>
    <row r="240" spans="1:16" x14ac:dyDescent="0.4">
      <c r="A240" t="s">
        <v>12</v>
      </c>
      <c r="L240" t="s">
        <v>13</v>
      </c>
    </row>
    <row r="241" spans="1:24" ht="38.1" customHeight="1" x14ac:dyDescent="0.4">
      <c r="A241" s="21" t="s">
        <v>56</v>
      </c>
      <c r="B241" s="84" t="s">
        <v>14</v>
      </c>
      <c r="C241" s="85"/>
      <c r="D241" s="85"/>
      <c r="E241" s="85"/>
      <c r="F241" s="85"/>
      <c r="G241" s="85"/>
      <c r="H241" s="85"/>
      <c r="I241" s="85"/>
      <c r="J241" s="85"/>
      <c r="K241" s="86"/>
      <c r="L241" s="93" t="str">
        <f>+VLOOKUP(A217,出張情報入力フォーム!A:S,19,FALSE)&amp;""</f>
        <v/>
      </c>
      <c r="M241" s="94"/>
      <c r="N241" s="94"/>
      <c r="O241" s="94"/>
      <c r="P241" s="95"/>
      <c r="X241" s="15"/>
    </row>
    <row r="242" spans="1:24" ht="38.1" customHeight="1" x14ac:dyDescent="0.4">
      <c r="A242" s="22"/>
      <c r="B242" s="87" t="s">
        <v>15</v>
      </c>
      <c r="C242" s="88"/>
      <c r="D242" s="88"/>
      <c r="E242" s="88"/>
      <c r="F242" s="88"/>
      <c r="G242" s="88"/>
      <c r="H242" s="88"/>
      <c r="I242" s="88"/>
      <c r="J242" s="88"/>
      <c r="K242" s="89"/>
      <c r="L242" s="96"/>
      <c r="M242" s="97"/>
      <c r="N242" s="97"/>
      <c r="O242" s="97"/>
      <c r="P242" s="98"/>
      <c r="X242" s="15"/>
    </row>
    <row r="243" spans="1:24" ht="38.1" customHeight="1" x14ac:dyDescent="0.4">
      <c r="A243" s="23"/>
      <c r="B243" s="90" t="s">
        <v>16</v>
      </c>
      <c r="C243" s="91"/>
      <c r="D243" s="91"/>
      <c r="E243" s="91"/>
      <c r="F243" s="91"/>
      <c r="G243" s="91"/>
      <c r="H243" s="91"/>
      <c r="I243" s="91"/>
      <c r="J243" s="91"/>
      <c r="K243" s="92"/>
      <c r="L243" s="99"/>
      <c r="M243" s="100"/>
      <c r="N243" s="100"/>
      <c r="O243" s="100"/>
      <c r="P243" s="101"/>
      <c r="X243" s="15"/>
    </row>
    <row r="244" spans="1:24" x14ac:dyDescent="0.4">
      <c r="A244" s="5">
        <v>10</v>
      </c>
    </row>
    <row r="245" spans="1:24" x14ac:dyDescent="0.4">
      <c r="P245" t="s">
        <v>68</v>
      </c>
    </row>
    <row r="246" spans="1:24" ht="25.5" x14ac:dyDescent="0.4">
      <c r="A246" s="71" t="s">
        <v>66</v>
      </c>
      <c r="B246" s="72"/>
      <c r="C246" s="72"/>
      <c r="D246" s="72"/>
      <c r="E246" s="72"/>
      <c r="F246" s="72"/>
      <c r="G246" s="72"/>
      <c r="H246" s="72"/>
      <c r="I246" s="72"/>
      <c r="J246" s="72"/>
      <c r="K246" s="72"/>
      <c r="L246" s="72"/>
      <c r="M246" s="72"/>
      <c r="N246" s="72"/>
      <c r="O246" s="72"/>
      <c r="P246" s="72"/>
    </row>
    <row r="247" spans="1:24" x14ac:dyDescent="0.4">
      <c r="N247" s="57" t="s">
        <v>55</v>
      </c>
      <c r="O247" s="58"/>
    </row>
    <row r="248" spans="1:24" x14ac:dyDescent="0.4">
      <c r="N248" s="73"/>
      <c r="O248" s="74"/>
    </row>
    <row r="249" spans="1:24" x14ac:dyDescent="0.4">
      <c r="A249" t="s">
        <v>0</v>
      </c>
      <c r="N249" s="75"/>
      <c r="O249" s="76"/>
    </row>
    <row r="250" spans="1:24" x14ac:dyDescent="0.4">
      <c r="J250" s="53">
        <f>出張情報入力フォーム!R1</f>
        <v>45748</v>
      </c>
      <c r="K250" s="53"/>
    </row>
    <row r="251" spans="1:24" x14ac:dyDescent="0.4">
      <c r="J251" s="1" t="s">
        <v>1</v>
      </c>
      <c r="L251" s="3" t="str">
        <f>出張情報入力フォーム!R2&amp;""</f>
        <v/>
      </c>
    </row>
    <row r="253" spans="1:24" x14ac:dyDescent="0.4">
      <c r="A253" s="55" t="s">
        <v>59</v>
      </c>
      <c r="B253" s="55"/>
      <c r="C253" s="55"/>
      <c r="D253" s="55"/>
      <c r="E253" s="55"/>
      <c r="F253" s="55"/>
      <c r="G253" s="55"/>
      <c r="H253" s="55"/>
      <c r="I253" s="55"/>
      <c r="J253" s="55"/>
      <c r="K253" s="55"/>
      <c r="L253" s="55"/>
      <c r="M253" s="55"/>
      <c r="N253" s="55"/>
      <c r="O253" s="55"/>
      <c r="P253" s="55"/>
    </row>
    <row r="255" spans="1:24" x14ac:dyDescent="0.4">
      <c r="A255" t="s">
        <v>2</v>
      </c>
      <c r="C255" s="54" t="str">
        <f>出張情報入力フォーム!D1&amp;""</f>
        <v/>
      </c>
      <c r="D255" s="54"/>
      <c r="E255" s="54"/>
      <c r="F255" s="54"/>
      <c r="G255" s="54"/>
      <c r="H255" s="54"/>
      <c r="I255" s="54"/>
      <c r="J255" s="54"/>
      <c r="K255" s="54"/>
      <c r="L255" s="54"/>
      <c r="M255" s="54"/>
      <c r="N255" s="54"/>
      <c r="O255" s="54"/>
      <c r="P255" s="54"/>
    </row>
    <row r="256" spans="1:24" x14ac:dyDescent="0.4">
      <c r="A256" t="s">
        <v>3</v>
      </c>
      <c r="C256" s="54" t="str">
        <f>出張情報入力フォーム!D2&amp;""</f>
        <v/>
      </c>
      <c r="D256" s="54"/>
      <c r="E256" s="54"/>
      <c r="F256" s="54"/>
      <c r="G256" s="54"/>
      <c r="H256" s="54"/>
      <c r="I256" s="54"/>
      <c r="J256" s="54"/>
      <c r="K256" s="54"/>
      <c r="L256" s="54"/>
      <c r="M256" s="54"/>
      <c r="N256" s="54"/>
      <c r="O256" s="54"/>
      <c r="P256" s="54"/>
    </row>
    <row r="257" spans="1:16" x14ac:dyDescent="0.4">
      <c r="A257" t="s">
        <v>4</v>
      </c>
      <c r="C257" s="54" t="str">
        <f>出張情報入力フォーム!D3&amp;""</f>
        <v/>
      </c>
      <c r="D257" s="54"/>
      <c r="E257" s="54"/>
      <c r="F257" s="54"/>
      <c r="G257" s="54"/>
      <c r="H257" s="54"/>
      <c r="I257" s="54"/>
      <c r="J257" s="54"/>
      <c r="K257" s="54"/>
      <c r="L257" s="54"/>
      <c r="M257" s="54"/>
      <c r="N257" s="54"/>
      <c r="O257" s="54"/>
      <c r="P257" s="54"/>
    </row>
    <row r="258" spans="1:16" x14ac:dyDescent="0.4">
      <c r="A258" t="s">
        <v>5</v>
      </c>
      <c r="D258" t="s">
        <v>17</v>
      </c>
    </row>
    <row r="260" spans="1:16" x14ac:dyDescent="0.4">
      <c r="A260" s="56" t="s">
        <v>11</v>
      </c>
      <c r="B260" s="56"/>
      <c r="C260" s="6" t="s">
        <v>21</v>
      </c>
      <c r="D260" s="56" t="s">
        <v>22</v>
      </c>
      <c r="E260" s="56"/>
      <c r="F260" s="57" t="s">
        <v>6</v>
      </c>
      <c r="G260" s="58"/>
      <c r="H260" s="56" t="s">
        <v>7</v>
      </c>
      <c r="I260" s="56"/>
      <c r="J260" s="56"/>
      <c r="K260" s="56" t="s">
        <v>8</v>
      </c>
      <c r="L260" s="56"/>
      <c r="M260" s="56" t="s">
        <v>9</v>
      </c>
      <c r="N260" s="56"/>
      <c r="O260" s="56"/>
      <c r="P260" s="56"/>
    </row>
    <row r="261" spans="1:16" ht="18.75" customHeight="1" x14ac:dyDescent="0.4">
      <c r="A261" s="77" t="str">
        <f>+VLOOKUP(A244,出張情報入力フォーム!A:R,2,FALSE)&amp;""</f>
        <v/>
      </c>
      <c r="B261" s="78"/>
      <c r="C261" s="77" t="str">
        <f>+VLOOKUP(A244,出張情報入力フォーム!A:R,4,FALSE)&amp;""</f>
        <v/>
      </c>
      <c r="D261" s="83" t="str">
        <f>VLOOKUP(A244,出張情報入力フォーム!A:R,5,0)&amp;""</f>
        <v/>
      </c>
      <c r="E261" s="83"/>
      <c r="F261" s="77" t="str">
        <f>+VLOOKUP(A244,出張情報入力フォーム!A:R,7,FALSE)&amp;""</f>
        <v/>
      </c>
      <c r="G261" s="78"/>
      <c r="H261" s="7">
        <f>+VLOOKUP(A244,出張情報入力フォーム!A:R,9,FALSE)</f>
        <v>0</v>
      </c>
      <c r="I261" s="8" t="s">
        <v>10</v>
      </c>
      <c r="J261" s="9">
        <f>+VLOOKUP(A244,出張情報入力フォーム!A:R,11,FALSE)</f>
        <v>0</v>
      </c>
      <c r="K261" s="59" t="str">
        <f>IF(VLOOKUP(A244,出張情報入力フォーム!A:R,17,FALSE)="その他",出張情報入力フォーム!Q24,VLOOKUP(A244,出張情報入力フォーム!A:R,17,FALSE))</f>
        <v>核融合科学研究所</v>
      </c>
      <c r="L261" s="61"/>
      <c r="M261" s="59" t="str">
        <f>+VLOOKUP(A244,出張情報入力フォーム!A:R,18,FALSE)&amp;CHAR(10)&amp;出張情報入力フォーム!R24</f>
        <v xml:space="preserve">
</v>
      </c>
      <c r="N261" s="60"/>
      <c r="O261" s="60"/>
      <c r="P261" s="61"/>
    </row>
    <row r="262" spans="1:16" x14ac:dyDescent="0.4">
      <c r="A262" s="79"/>
      <c r="B262" s="80"/>
      <c r="C262" s="79"/>
      <c r="D262" s="83"/>
      <c r="E262" s="83"/>
      <c r="F262" s="79"/>
      <c r="G262" s="80"/>
      <c r="H262" s="68">
        <f>+J261-H261+1</f>
        <v>1</v>
      </c>
      <c r="I262" s="69"/>
      <c r="J262" s="70"/>
      <c r="K262" s="62"/>
      <c r="L262" s="64"/>
      <c r="M262" s="62"/>
      <c r="N262" s="63"/>
      <c r="O262" s="63"/>
      <c r="P262" s="64"/>
    </row>
    <row r="263" spans="1:16" x14ac:dyDescent="0.4">
      <c r="A263" s="79"/>
      <c r="B263" s="80"/>
      <c r="C263" s="79"/>
      <c r="D263" s="83"/>
      <c r="E263" s="83"/>
      <c r="F263" s="79"/>
      <c r="G263" s="80"/>
      <c r="H263" s="4" t="s">
        <v>23</v>
      </c>
      <c r="I263" s="10"/>
      <c r="J263" s="4" t="s">
        <v>24</v>
      </c>
      <c r="K263" s="62"/>
      <c r="L263" s="64"/>
      <c r="M263" s="62"/>
      <c r="N263" s="63"/>
      <c r="O263" s="63"/>
      <c r="P263" s="64"/>
    </row>
    <row r="264" spans="1:16" x14ac:dyDescent="0.4">
      <c r="A264" s="79"/>
      <c r="B264" s="80"/>
      <c r="C264" s="79"/>
      <c r="D264" s="83"/>
      <c r="E264" s="83"/>
      <c r="F264" s="79"/>
      <c r="G264" s="80"/>
      <c r="H264" s="2">
        <f>+VLOOKUP(A244,出張情報入力フォーム!A:R,12,FALSE)</f>
        <v>0</v>
      </c>
      <c r="I264" s="11" t="s">
        <v>26</v>
      </c>
      <c r="J264" s="12">
        <f>+VLOOKUP(A244,出張情報入力フォーム!A:R,15,FALSE)</f>
        <v>0</v>
      </c>
      <c r="K264" s="62"/>
      <c r="L264" s="64"/>
      <c r="M264" s="62"/>
      <c r="N264" s="63"/>
      <c r="O264" s="63"/>
      <c r="P264" s="64"/>
    </row>
    <row r="265" spans="1:16" x14ac:dyDescent="0.4">
      <c r="A265" s="79"/>
      <c r="B265" s="80"/>
      <c r="C265" s="79"/>
      <c r="D265" s="83"/>
      <c r="E265" s="83"/>
      <c r="F265" s="79"/>
      <c r="G265" s="80"/>
      <c r="H265" s="4" t="s">
        <v>44</v>
      </c>
      <c r="I265" s="10"/>
      <c r="J265" s="4" t="s">
        <v>38</v>
      </c>
      <c r="K265" s="62"/>
      <c r="L265" s="64"/>
      <c r="M265" s="62"/>
      <c r="N265" s="63"/>
      <c r="O265" s="63"/>
      <c r="P265" s="64"/>
    </row>
    <row r="266" spans="1:16" x14ac:dyDescent="0.4">
      <c r="A266" s="81"/>
      <c r="B266" s="82"/>
      <c r="C266" s="81"/>
      <c r="D266" s="83"/>
      <c r="E266" s="83"/>
      <c r="F266" s="81"/>
      <c r="G266" s="82"/>
      <c r="H266" s="13">
        <f>+VLOOKUP(A244,出張情報入力フォーム!A:R,13,FALSE)</f>
        <v>0</v>
      </c>
      <c r="I266" s="14" t="s">
        <v>26</v>
      </c>
      <c r="J266" s="13">
        <f>+VLOOKUP(A244,出張情報入力フォーム!A:R,16,FALSE)</f>
        <v>0</v>
      </c>
      <c r="K266" s="65"/>
      <c r="L266" s="67"/>
      <c r="M266" s="65"/>
      <c r="N266" s="66"/>
      <c r="O266" s="66"/>
      <c r="P266" s="67"/>
    </row>
    <row r="267" spans="1:16" x14ac:dyDescent="0.4">
      <c r="A267" t="s">
        <v>12</v>
      </c>
      <c r="L267" t="s">
        <v>13</v>
      </c>
    </row>
    <row r="268" spans="1:16" ht="38.1" customHeight="1" x14ac:dyDescent="0.4">
      <c r="A268" s="21" t="s">
        <v>56</v>
      </c>
      <c r="B268" s="84" t="s">
        <v>14</v>
      </c>
      <c r="C268" s="85"/>
      <c r="D268" s="85"/>
      <c r="E268" s="85"/>
      <c r="F268" s="85"/>
      <c r="G268" s="85"/>
      <c r="H268" s="85"/>
      <c r="I268" s="85"/>
      <c r="J268" s="85"/>
      <c r="K268" s="86"/>
      <c r="L268" s="93" t="str">
        <f>+VLOOKUP(A244,出張情報入力フォーム!A:S,19,FALSE)&amp;""</f>
        <v/>
      </c>
      <c r="M268" s="94"/>
      <c r="N268" s="94"/>
      <c r="O268" s="94"/>
      <c r="P268" s="95"/>
    </row>
    <row r="269" spans="1:16" ht="38.1" customHeight="1" x14ac:dyDescent="0.4">
      <c r="A269" s="22"/>
      <c r="B269" s="87" t="s">
        <v>15</v>
      </c>
      <c r="C269" s="88"/>
      <c r="D269" s="88"/>
      <c r="E269" s="88"/>
      <c r="F269" s="88"/>
      <c r="G269" s="88"/>
      <c r="H269" s="88"/>
      <c r="I269" s="88"/>
      <c r="J269" s="88"/>
      <c r="K269" s="89"/>
      <c r="L269" s="96"/>
      <c r="M269" s="97"/>
      <c r="N269" s="97"/>
      <c r="O269" s="97"/>
      <c r="P269" s="98"/>
    </row>
    <row r="270" spans="1:16" ht="38.1" customHeight="1" x14ac:dyDescent="0.4">
      <c r="A270" s="23"/>
      <c r="B270" s="90" t="s">
        <v>16</v>
      </c>
      <c r="C270" s="91"/>
      <c r="D270" s="91"/>
      <c r="E270" s="91"/>
      <c r="F270" s="91"/>
      <c r="G270" s="91"/>
      <c r="H270" s="91"/>
      <c r="I270" s="91"/>
      <c r="J270" s="91"/>
      <c r="K270" s="92"/>
      <c r="L270" s="99"/>
      <c r="M270" s="100"/>
      <c r="N270" s="100"/>
      <c r="O270" s="100"/>
      <c r="P270" s="101"/>
    </row>
    <row r="271" spans="1:16" x14ac:dyDescent="0.4">
      <c r="A271" s="5">
        <v>11</v>
      </c>
    </row>
    <row r="272" spans="1:16" x14ac:dyDescent="0.4">
      <c r="P272" t="s">
        <v>68</v>
      </c>
    </row>
    <row r="273" spans="1:16" ht="25.5" x14ac:dyDescent="0.4">
      <c r="A273" s="71" t="s">
        <v>66</v>
      </c>
      <c r="B273" s="72"/>
      <c r="C273" s="72"/>
      <c r="D273" s="72"/>
      <c r="E273" s="72"/>
      <c r="F273" s="72"/>
      <c r="G273" s="72"/>
      <c r="H273" s="72"/>
      <c r="I273" s="72"/>
      <c r="J273" s="72"/>
      <c r="K273" s="72"/>
      <c r="L273" s="72"/>
      <c r="M273" s="72"/>
      <c r="N273" s="72"/>
      <c r="O273" s="72"/>
      <c r="P273" s="72"/>
    </row>
    <row r="274" spans="1:16" x14ac:dyDescent="0.4">
      <c r="N274" s="57" t="s">
        <v>55</v>
      </c>
      <c r="O274" s="58"/>
    </row>
    <row r="275" spans="1:16" x14ac:dyDescent="0.4">
      <c r="N275" s="73"/>
      <c r="O275" s="74"/>
    </row>
    <row r="276" spans="1:16" x14ac:dyDescent="0.4">
      <c r="A276" t="s">
        <v>0</v>
      </c>
      <c r="N276" s="75"/>
      <c r="O276" s="76"/>
    </row>
    <row r="277" spans="1:16" x14ac:dyDescent="0.4">
      <c r="J277" s="53">
        <f>出張情報入力フォーム!R1</f>
        <v>45748</v>
      </c>
      <c r="K277" s="53"/>
    </row>
    <row r="278" spans="1:16" x14ac:dyDescent="0.4">
      <c r="J278" s="1" t="s">
        <v>1</v>
      </c>
      <c r="L278" s="3" t="str">
        <f>出張情報入力フォーム!R2&amp;""</f>
        <v/>
      </c>
    </row>
    <row r="280" spans="1:16" x14ac:dyDescent="0.4">
      <c r="A280" s="55" t="s">
        <v>59</v>
      </c>
      <c r="B280" s="55"/>
      <c r="C280" s="55"/>
      <c r="D280" s="55"/>
      <c r="E280" s="55"/>
      <c r="F280" s="55"/>
      <c r="G280" s="55"/>
      <c r="H280" s="55"/>
      <c r="I280" s="55"/>
      <c r="J280" s="55"/>
      <c r="K280" s="55"/>
      <c r="L280" s="55"/>
      <c r="M280" s="55"/>
      <c r="N280" s="55"/>
      <c r="O280" s="55"/>
      <c r="P280" s="55"/>
    </row>
    <row r="282" spans="1:16" x14ac:dyDescent="0.4">
      <c r="A282" t="s">
        <v>2</v>
      </c>
      <c r="C282" s="54" t="str">
        <f>出張情報入力フォーム!D1&amp;""</f>
        <v/>
      </c>
      <c r="D282" s="54"/>
      <c r="E282" s="54"/>
      <c r="F282" s="54"/>
      <c r="G282" s="54"/>
      <c r="H282" s="54"/>
      <c r="I282" s="54"/>
      <c r="J282" s="54"/>
      <c r="K282" s="54"/>
      <c r="L282" s="54"/>
      <c r="M282" s="54"/>
      <c r="N282" s="54"/>
      <c r="O282" s="54"/>
      <c r="P282" s="54"/>
    </row>
    <row r="283" spans="1:16" x14ac:dyDescent="0.4">
      <c r="A283" t="s">
        <v>3</v>
      </c>
      <c r="C283" s="54" t="str">
        <f>出張情報入力フォーム!D2&amp;""</f>
        <v/>
      </c>
      <c r="D283" s="54"/>
      <c r="E283" s="54"/>
      <c r="F283" s="54"/>
      <c r="G283" s="54"/>
      <c r="H283" s="54"/>
      <c r="I283" s="54"/>
      <c r="J283" s="54"/>
      <c r="K283" s="54"/>
      <c r="L283" s="54"/>
      <c r="M283" s="54"/>
      <c r="N283" s="54"/>
      <c r="O283" s="54"/>
      <c r="P283" s="54"/>
    </row>
    <row r="284" spans="1:16" x14ac:dyDescent="0.4">
      <c r="A284" t="s">
        <v>4</v>
      </c>
      <c r="C284" s="54" t="str">
        <f>出張情報入力フォーム!D3&amp;""</f>
        <v/>
      </c>
      <c r="D284" s="54"/>
      <c r="E284" s="54"/>
      <c r="F284" s="54"/>
      <c r="G284" s="54"/>
      <c r="H284" s="54"/>
      <c r="I284" s="54"/>
      <c r="J284" s="54"/>
      <c r="K284" s="54"/>
      <c r="L284" s="54"/>
      <c r="M284" s="54"/>
      <c r="N284" s="54"/>
      <c r="O284" s="54"/>
      <c r="P284" s="54"/>
    </row>
    <row r="285" spans="1:16" x14ac:dyDescent="0.4">
      <c r="A285" t="s">
        <v>5</v>
      </c>
      <c r="D285" t="s">
        <v>17</v>
      </c>
    </row>
    <row r="287" spans="1:16" x14ac:dyDescent="0.4">
      <c r="A287" s="56" t="s">
        <v>11</v>
      </c>
      <c r="B287" s="56"/>
      <c r="C287" s="6" t="s">
        <v>21</v>
      </c>
      <c r="D287" s="56" t="s">
        <v>22</v>
      </c>
      <c r="E287" s="56"/>
      <c r="F287" s="57" t="s">
        <v>6</v>
      </c>
      <c r="G287" s="58"/>
      <c r="H287" s="56" t="s">
        <v>7</v>
      </c>
      <c r="I287" s="56"/>
      <c r="J287" s="56"/>
      <c r="K287" s="56" t="s">
        <v>8</v>
      </c>
      <c r="L287" s="56"/>
      <c r="M287" s="56" t="s">
        <v>9</v>
      </c>
      <c r="N287" s="56"/>
      <c r="O287" s="56"/>
      <c r="P287" s="56"/>
    </row>
    <row r="288" spans="1:16" ht="18.75" customHeight="1" x14ac:dyDescent="0.4">
      <c r="A288" s="77" t="str">
        <f>+VLOOKUP(A271,出張情報入力フォーム!A:R,2,FALSE)&amp;""</f>
        <v/>
      </c>
      <c r="B288" s="78"/>
      <c r="C288" s="77" t="str">
        <f>+VLOOKUP(A271,出張情報入力フォーム!A:R,4,FALSE)&amp;""</f>
        <v/>
      </c>
      <c r="D288" s="83" t="str">
        <f>VLOOKUP(A271,出張情報入力フォーム!A:R,5,0)&amp;""</f>
        <v/>
      </c>
      <c r="E288" s="83"/>
      <c r="F288" s="77" t="str">
        <f>+VLOOKUP(A271,出張情報入力フォーム!A:R,7,FALSE)&amp;""</f>
        <v/>
      </c>
      <c r="G288" s="78"/>
      <c r="H288" s="7">
        <f>+VLOOKUP(A271,出張情報入力フォーム!A:R,9,FALSE)</f>
        <v>0</v>
      </c>
      <c r="I288" s="8" t="s">
        <v>10</v>
      </c>
      <c r="J288" s="9">
        <f>+VLOOKUP(A271,出張情報入力フォーム!A:R,11,FALSE)</f>
        <v>0</v>
      </c>
      <c r="K288" s="59" t="str">
        <f>IF(VLOOKUP(A271,出張情報入力フォーム!A:R,17,FALSE)="その他",出張情報入力フォーム!Q26,VLOOKUP(A271,出張情報入力フォーム!A:R,17,FALSE))</f>
        <v>核融合科学研究所</v>
      </c>
      <c r="L288" s="61"/>
      <c r="M288" s="59" t="str">
        <f>+VLOOKUP(A271,出張情報入力フォーム!A:R,18,FALSE)&amp;CHAR(10)&amp;出張情報入力フォーム!R26</f>
        <v xml:space="preserve">
</v>
      </c>
      <c r="N288" s="60"/>
      <c r="O288" s="60"/>
      <c r="P288" s="61"/>
    </row>
    <row r="289" spans="1:16" x14ac:dyDescent="0.4">
      <c r="A289" s="79"/>
      <c r="B289" s="80"/>
      <c r="C289" s="79"/>
      <c r="D289" s="83"/>
      <c r="E289" s="83"/>
      <c r="F289" s="79"/>
      <c r="G289" s="80"/>
      <c r="H289" s="68">
        <f>+J288-H288+1</f>
        <v>1</v>
      </c>
      <c r="I289" s="69"/>
      <c r="J289" s="70"/>
      <c r="K289" s="62"/>
      <c r="L289" s="64"/>
      <c r="M289" s="62"/>
      <c r="N289" s="63"/>
      <c r="O289" s="63"/>
      <c r="P289" s="64"/>
    </row>
    <row r="290" spans="1:16" x14ac:dyDescent="0.4">
      <c r="A290" s="79"/>
      <c r="B290" s="80"/>
      <c r="C290" s="79"/>
      <c r="D290" s="83"/>
      <c r="E290" s="83"/>
      <c r="F290" s="79"/>
      <c r="G290" s="80"/>
      <c r="H290" s="4" t="s">
        <v>23</v>
      </c>
      <c r="I290" s="10"/>
      <c r="J290" s="4" t="s">
        <v>24</v>
      </c>
      <c r="K290" s="62"/>
      <c r="L290" s="64"/>
      <c r="M290" s="62"/>
      <c r="N290" s="63"/>
      <c r="O290" s="63"/>
      <c r="P290" s="64"/>
    </row>
    <row r="291" spans="1:16" x14ac:dyDescent="0.4">
      <c r="A291" s="79"/>
      <c r="B291" s="80"/>
      <c r="C291" s="79"/>
      <c r="D291" s="83"/>
      <c r="E291" s="83"/>
      <c r="F291" s="79"/>
      <c r="G291" s="80"/>
      <c r="H291" s="2">
        <f>+VLOOKUP(A271,出張情報入力フォーム!A:R,12,FALSE)</f>
        <v>0</v>
      </c>
      <c r="I291" s="11" t="s">
        <v>26</v>
      </c>
      <c r="J291" s="12">
        <f>+VLOOKUP(A271,出張情報入力フォーム!A:R,15,FALSE)</f>
        <v>0</v>
      </c>
      <c r="K291" s="62"/>
      <c r="L291" s="64"/>
      <c r="M291" s="62"/>
      <c r="N291" s="63"/>
      <c r="O291" s="63"/>
      <c r="P291" s="64"/>
    </row>
    <row r="292" spans="1:16" x14ac:dyDescent="0.4">
      <c r="A292" s="79"/>
      <c r="B292" s="80"/>
      <c r="C292" s="79"/>
      <c r="D292" s="83"/>
      <c r="E292" s="83"/>
      <c r="F292" s="79"/>
      <c r="G292" s="80"/>
      <c r="H292" s="4" t="s">
        <v>44</v>
      </c>
      <c r="I292" s="10"/>
      <c r="J292" s="4" t="s">
        <v>39</v>
      </c>
      <c r="K292" s="62"/>
      <c r="L292" s="64"/>
      <c r="M292" s="62"/>
      <c r="N292" s="63"/>
      <c r="O292" s="63"/>
      <c r="P292" s="64"/>
    </row>
    <row r="293" spans="1:16" x14ac:dyDescent="0.4">
      <c r="A293" s="81"/>
      <c r="B293" s="82"/>
      <c r="C293" s="81"/>
      <c r="D293" s="83"/>
      <c r="E293" s="83"/>
      <c r="F293" s="81"/>
      <c r="G293" s="82"/>
      <c r="H293" s="13">
        <f>+VLOOKUP(A271,出張情報入力フォーム!A:R,13,FALSE)</f>
        <v>0</v>
      </c>
      <c r="I293" s="14" t="s">
        <v>26</v>
      </c>
      <c r="J293" s="13">
        <f>+VLOOKUP(A271,出張情報入力フォーム!A:R,16,FALSE)</f>
        <v>0</v>
      </c>
      <c r="K293" s="65"/>
      <c r="L293" s="67"/>
      <c r="M293" s="65"/>
      <c r="N293" s="66"/>
      <c r="O293" s="66"/>
      <c r="P293" s="67"/>
    </row>
    <row r="294" spans="1:16" x14ac:dyDescent="0.4">
      <c r="A294" t="s">
        <v>12</v>
      </c>
      <c r="L294" t="s">
        <v>13</v>
      </c>
    </row>
    <row r="295" spans="1:16" ht="38.1" customHeight="1" x14ac:dyDescent="0.4">
      <c r="A295" s="21" t="s">
        <v>56</v>
      </c>
      <c r="B295" s="84" t="s">
        <v>14</v>
      </c>
      <c r="C295" s="85"/>
      <c r="D295" s="85"/>
      <c r="E295" s="85"/>
      <c r="F295" s="85"/>
      <c r="G295" s="85"/>
      <c r="H295" s="85"/>
      <c r="I295" s="85"/>
      <c r="J295" s="85"/>
      <c r="K295" s="86"/>
      <c r="L295" s="93" t="str">
        <f>+VLOOKUP(A271,出張情報入力フォーム!A:S,19,FALSE)&amp;""</f>
        <v/>
      </c>
      <c r="M295" s="94"/>
      <c r="N295" s="94"/>
      <c r="O295" s="94"/>
      <c r="P295" s="95"/>
    </row>
    <row r="296" spans="1:16" ht="38.1" customHeight="1" x14ac:dyDescent="0.4">
      <c r="A296" s="22"/>
      <c r="B296" s="87" t="s">
        <v>15</v>
      </c>
      <c r="C296" s="88"/>
      <c r="D296" s="88"/>
      <c r="E296" s="88"/>
      <c r="F296" s="88"/>
      <c r="G296" s="88"/>
      <c r="H296" s="88"/>
      <c r="I296" s="88"/>
      <c r="J296" s="88"/>
      <c r="K296" s="89"/>
      <c r="L296" s="96"/>
      <c r="M296" s="97"/>
      <c r="N296" s="97"/>
      <c r="O296" s="97"/>
      <c r="P296" s="98"/>
    </row>
    <row r="297" spans="1:16" ht="38.1" customHeight="1" x14ac:dyDescent="0.4">
      <c r="A297" s="23"/>
      <c r="B297" s="90" t="s">
        <v>16</v>
      </c>
      <c r="C297" s="91"/>
      <c r="D297" s="91"/>
      <c r="E297" s="91"/>
      <c r="F297" s="91"/>
      <c r="G297" s="91"/>
      <c r="H297" s="91"/>
      <c r="I297" s="91"/>
      <c r="J297" s="91"/>
      <c r="K297" s="92"/>
      <c r="L297" s="99"/>
      <c r="M297" s="100"/>
      <c r="N297" s="100"/>
      <c r="O297" s="100"/>
      <c r="P297" s="101"/>
    </row>
    <row r="298" spans="1:16" x14ac:dyDescent="0.4">
      <c r="A298" s="5">
        <v>12</v>
      </c>
    </row>
    <row r="299" spans="1:16" x14ac:dyDescent="0.4">
      <c r="P299" t="s">
        <v>68</v>
      </c>
    </row>
    <row r="300" spans="1:16" ht="25.5" x14ac:dyDescent="0.4">
      <c r="A300" s="71" t="s">
        <v>66</v>
      </c>
      <c r="B300" s="72"/>
      <c r="C300" s="72"/>
      <c r="D300" s="72"/>
      <c r="E300" s="72"/>
      <c r="F300" s="72"/>
      <c r="G300" s="72"/>
      <c r="H300" s="72"/>
      <c r="I300" s="72"/>
      <c r="J300" s="72"/>
      <c r="K300" s="72"/>
      <c r="L300" s="72"/>
      <c r="M300" s="72"/>
      <c r="N300" s="72"/>
      <c r="O300" s="72"/>
      <c r="P300" s="72"/>
    </row>
    <row r="301" spans="1:16" x14ac:dyDescent="0.4">
      <c r="N301" s="57" t="s">
        <v>55</v>
      </c>
      <c r="O301" s="58"/>
    </row>
    <row r="302" spans="1:16" x14ac:dyDescent="0.4">
      <c r="N302" s="73"/>
      <c r="O302" s="74"/>
    </row>
    <row r="303" spans="1:16" x14ac:dyDescent="0.4">
      <c r="A303" t="s">
        <v>0</v>
      </c>
      <c r="N303" s="75"/>
      <c r="O303" s="76"/>
    </row>
    <row r="304" spans="1:16" x14ac:dyDescent="0.4">
      <c r="J304" s="53">
        <f>出張情報入力フォーム!R1</f>
        <v>45748</v>
      </c>
      <c r="K304" s="53"/>
    </row>
    <row r="305" spans="1:16" x14ac:dyDescent="0.4">
      <c r="J305" s="1" t="s">
        <v>1</v>
      </c>
      <c r="L305" s="3" t="str">
        <f>出張情報入力フォーム!R2&amp;""</f>
        <v/>
      </c>
    </row>
    <row r="307" spans="1:16" x14ac:dyDescent="0.4">
      <c r="A307" s="55" t="s">
        <v>59</v>
      </c>
      <c r="B307" s="55"/>
      <c r="C307" s="55"/>
      <c r="D307" s="55"/>
      <c r="E307" s="55"/>
      <c r="F307" s="55"/>
      <c r="G307" s="55"/>
      <c r="H307" s="55"/>
      <c r="I307" s="55"/>
      <c r="J307" s="55"/>
      <c r="K307" s="55"/>
      <c r="L307" s="55"/>
      <c r="M307" s="55"/>
      <c r="N307" s="55"/>
      <c r="O307" s="55"/>
      <c r="P307" s="55"/>
    </row>
    <row r="309" spans="1:16" x14ac:dyDescent="0.4">
      <c r="A309" t="s">
        <v>2</v>
      </c>
      <c r="C309" s="54" t="str">
        <f>出張情報入力フォーム!D1&amp;""</f>
        <v/>
      </c>
      <c r="D309" s="54"/>
      <c r="E309" s="54"/>
      <c r="F309" s="54"/>
      <c r="G309" s="54"/>
      <c r="H309" s="54"/>
      <c r="I309" s="54"/>
      <c r="J309" s="54"/>
      <c r="K309" s="54"/>
      <c r="L309" s="54"/>
      <c r="M309" s="54"/>
      <c r="N309" s="54"/>
      <c r="O309" s="54"/>
      <c r="P309" s="54"/>
    </row>
    <row r="310" spans="1:16" x14ac:dyDescent="0.4">
      <c r="A310" t="s">
        <v>3</v>
      </c>
      <c r="C310" s="54" t="str">
        <f>出張情報入力フォーム!D2&amp;""</f>
        <v/>
      </c>
      <c r="D310" s="54"/>
      <c r="E310" s="54"/>
      <c r="F310" s="54"/>
      <c r="G310" s="54"/>
      <c r="H310" s="54"/>
      <c r="I310" s="54"/>
      <c r="J310" s="54"/>
      <c r="K310" s="54"/>
      <c r="L310" s="54"/>
      <c r="M310" s="54"/>
      <c r="N310" s="54"/>
      <c r="O310" s="54"/>
      <c r="P310" s="54"/>
    </row>
    <row r="311" spans="1:16" x14ac:dyDescent="0.4">
      <c r="A311" t="s">
        <v>4</v>
      </c>
      <c r="C311" s="54" t="str">
        <f>出張情報入力フォーム!D3&amp;""</f>
        <v/>
      </c>
      <c r="D311" s="54"/>
      <c r="E311" s="54"/>
      <c r="F311" s="54"/>
      <c r="G311" s="54"/>
      <c r="H311" s="54"/>
      <c r="I311" s="54"/>
      <c r="J311" s="54"/>
      <c r="K311" s="54"/>
      <c r="L311" s="54"/>
      <c r="M311" s="54"/>
      <c r="N311" s="54"/>
      <c r="O311" s="54"/>
      <c r="P311" s="54"/>
    </row>
    <row r="312" spans="1:16" x14ac:dyDescent="0.4">
      <c r="A312" t="s">
        <v>5</v>
      </c>
      <c r="D312" t="s">
        <v>17</v>
      </c>
    </row>
    <row r="314" spans="1:16" x14ac:dyDescent="0.4">
      <c r="A314" s="56" t="s">
        <v>11</v>
      </c>
      <c r="B314" s="56"/>
      <c r="C314" s="6" t="s">
        <v>21</v>
      </c>
      <c r="D314" s="56" t="s">
        <v>22</v>
      </c>
      <c r="E314" s="56"/>
      <c r="F314" s="57" t="s">
        <v>6</v>
      </c>
      <c r="G314" s="58"/>
      <c r="H314" s="56" t="s">
        <v>7</v>
      </c>
      <c r="I314" s="56"/>
      <c r="J314" s="56"/>
      <c r="K314" s="56" t="s">
        <v>8</v>
      </c>
      <c r="L314" s="56"/>
      <c r="M314" s="56" t="s">
        <v>9</v>
      </c>
      <c r="N314" s="56"/>
      <c r="O314" s="56"/>
      <c r="P314" s="56"/>
    </row>
    <row r="315" spans="1:16" ht="18.75" customHeight="1" x14ac:dyDescent="0.4">
      <c r="A315" s="77" t="str">
        <f>+VLOOKUP(A298,出張情報入力フォーム!A:R,2,FALSE)&amp;""</f>
        <v/>
      </c>
      <c r="B315" s="78"/>
      <c r="C315" s="77" t="str">
        <f>+VLOOKUP(A298,出張情報入力フォーム!A:R,4,FALSE)&amp;""</f>
        <v/>
      </c>
      <c r="D315" s="83" t="str">
        <f>VLOOKUP(A298,出張情報入力フォーム!A:R,5,0)&amp;""</f>
        <v/>
      </c>
      <c r="E315" s="83"/>
      <c r="F315" s="77" t="str">
        <f>+VLOOKUP(A298,出張情報入力フォーム!A:R,7,FALSE)&amp;""</f>
        <v/>
      </c>
      <c r="G315" s="78"/>
      <c r="H315" s="7">
        <f>+VLOOKUP(A298,出張情報入力フォーム!A:R,9,FALSE)</f>
        <v>0</v>
      </c>
      <c r="I315" s="8" t="s">
        <v>10</v>
      </c>
      <c r="J315" s="9">
        <f>+VLOOKUP(A298,出張情報入力フォーム!A:R,11,FALSE)</f>
        <v>0</v>
      </c>
      <c r="K315" s="59" t="str">
        <f>IF(VLOOKUP(A298,出張情報入力フォーム!A:R,17,FALSE)="その他",出張情報入力フォーム!Q28,VLOOKUP(A298,出張情報入力フォーム!A:R,17,FALSE))</f>
        <v>核融合科学研究所</v>
      </c>
      <c r="L315" s="61"/>
      <c r="M315" s="59" t="str">
        <f>+VLOOKUP(A298,出張情報入力フォーム!A:R,18,FALSE)&amp;CHAR(10)&amp;出張情報入力フォーム!R28</f>
        <v xml:space="preserve">
</v>
      </c>
      <c r="N315" s="60"/>
      <c r="O315" s="60"/>
      <c r="P315" s="61"/>
    </row>
    <row r="316" spans="1:16" x14ac:dyDescent="0.4">
      <c r="A316" s="79"/>
      <c r="B316" s="80"/>
      <c r="C316" s="79"/>
      <c r="D316" s="83"/>
      <c r="E316" s="83"/>
      <c r="F316" s="79"/>
      <c r="G316" s="80"/>
      <c r="H316" s="68">
        <f>+J315-H315+1</f>
        <v>1</v>
      </c>
      <c r="I316" s="69"/>
      <c r="J316" s="70"/>
      <c r="K316" s="62"/>
      <c r="L316" s="64"/>
      <c r="M316" s="62"/>
      <c r="N316" s="63"/>
      <c r="O316" s="63"/>
      <c r="P316" s="64"/>
    </row>
    <row r="317" spans="1:16" x14ac:dyDescent="0.4">
      <c r="A317" s="79"/>
      <c r="B317" s="80"/>
      <c r="C317" s="79"/>
      <c r="D317" s="83"/>
      <c r="E317" s="83"/>
      <c r="F317" s="79"/>
      <c r="G317" s="80"/>
      <c r="H317" s="4" t="s">
        <v>23</v>
      </c>
      <c r="I317" s="10"/>
      <c r="J317" s="4" t="s">
        <v>24</v>
      </c>
      <c r="K317" s="62"/>
      <c r="L317" s="64"/>
      <c r="M317" s="62"/>
      <c r="N317" s="63"/>
      <c r="O317" s="63"/>
      <c r="P317" s="64"/>
    </row>
    <row r="318" spans="1:16" x14ac:dyDescent="0.4">
      <c r="A318" s="79"/>
      <c r="B318" s="80"/>
      <c r="C318" s="79"/>
      <c r="D318" s="83"/>
      <c r="E318" s="83"/>
      <c r="F318" s="79"/>
      <c r="G318" s="80"/>
      <c r="H318" s="2">
        <f>+VLOOKUP(A298,出張情報入力フォーム!A:R,12,FALSE)</f>
        <v>0</v>
      </c>
      <c r="I318" s="11" t="s">
        <v>26</v>
      </c>
      <c r="J318" s="12">
        <f>+VLOOKUP(A298,出張情報入力フォーム!A:R,15,FALSE)</f>
        <v>0</v>
      </c>
      <c r="K318" s="62"/>
      <c r="L318" s="64"/>
      <c r="M318" s="62"/>
      <c r="N318" s="63"/>
      <c r="O318" s="63"/>
      <c r="P318" s="64"/>
    </row>
    <row r="319" spans="1:16" x14ac:dyDescent="0.4">
      <c r="A319" s="79"/>
      <c r="B319" s="80"/>
      <c r="C319" s="79"/>
      <c r="D319" s="83"/>
      <c r="E319" s="83"/>
      <c r="F319" s="79"/>
      <c r="G319" s="80"/>
      <c r="H319" s="4" t="s">
        <v>44</v>
      </c>
      <c r="I319" s="10"/>
      <c r="J319" s="4" t="s">
        <v>38</v>
      </c>
      <c r="K319" s="62"/>
      <c r="L319" s="64"/>
      <c r="M319" s="62"/>
      <c r="N319" s="63"/>
      <c r="O319" s="63"/>
      <c r="P319" s="64"/>
    </row>
    <row r="320" spans="1:16" x14ac:dyDescent="0.4">
      <c r="A320" s="81"/>
      <c r="B320" s="82"/>
      <c r="C320" s="81"/>
      <c r="D320" s="83"/>
      <c r="E320" s="83"/>
      <c r="F320" s="81"/>
      <c r="G320" s="82"/>
      <c r="H320" s="13">
        <f>+VLOOKUP(A298,出張情報入力フォーム!A:R,13,FALSE)</f>
        <v>0</v>
      </c>
      <c r="I320" s="14" t="s">
        <v>26</v>
      </c>
      <c r="J320" s="13">
        <f>+VLOOKUP(A298,出張情報入力フォーム!A:R,16,FALSE)</f>
        <v>0</v>
      </c>
      <c r="K320" s="65"/>
      <c r="L320" s="67"/>
      <c r="M320" s="65"/>
      <c r="N320" s="66"/>
      <c r="O320" s="66"/>
      <c r="P320" s="67"/>
    </row>
    <row r="321" spans="1:16" x14ac:dyDescent="0.4">
      <c r="A321" t="s">
        <v>12</v>
      </c>
      <c r="L321" t="s">
        <v>13</v>
      </c>
    </row>
    <row r="322" spans="1:16" ht="38.1" customHeight="1" x14ac:dyDescent="0.4">
      <c r="A322" s="21" t="s">
        <v>56</v>
      </c>
      <c r="B322" s="84" t="s">
        <v>14</v>
      </c>
      <c r="C322" s="85"/>
      <c r="D322" s="85"/>
      <c r="E322" s="85"/>
      <c r="F322" s="85"/>
      <c r="G322" s="85"/>
      <c r="H322" s="85"/>
      <c r="I322" s="85"/>
      <c r="J322" s="85"/>
      <c r="K322" s="86"/>
      <c r="L322" s="93" t="str">
        <f>+VLOOKUP(A298,出張情報入力フォーム!A:S,19,FALSE)&amp;""</f>
        <v/>
      </c>
      <c r="M322" s="94"/>
      <c r="N322" s="94"/>
      <c r="O322" s="94"/>
      <c r="P322" s="95"/>
    </row>
    <row r="323" spans="1:16" ht="38.1" customHeight="1" x14ac:dyDescent="0.4">
      <c r="A323" s="22"/>
      <c r="B323" s="87" t="s">
        <v>15</v>
      </c>
      <c r="C323" s="88"/>
      <c r="D323" s="88"/>
      <c r="E323" s="88"/>
      <c r="F323" s="88"/>
      <c r="G323" s="88"/>
      <c r="H323" s="88"/>
      <c r="I323" s="88"/>
      <c r="J323" s="88"/>
      <c r="K323" s="89"/>
      <c r="L323" s="96"/>
      <c r="M323" s="97"/>
      <c r="N323" s="97"/>
      <c r="O323" s="97"/>
      <c r="P323" s="98"/>
    </row>
    <row r="324" spans="1:16" ht="38.1" customHeight="1" x14ac:dyDescent="0.4">
      <c r="A324" s="23"/>
      <c r="B324" s="90" t="s">
        <v>16</v>
      </c>
      <c r="C324" s="91"/>
      <c r="D324" s="91"/>
      <c r="E324" s="91"/>
      <c r="F324" s="91"/>
      <c r="G324" s="91"/>
      <c r="H324" s="91"/>
      <c r="I324" s="91"/>
      <c r="J324" s="91"/>
      <c r="K324" s="92"/>
      <c r="L324" s="99"/>
      <c r="M324" s="100"/>
      <c r="N324" s="100"/>
      <c r="O324" s="100"/>
      <c r="P324" s="101"/>
    </row>
    <row r="325" spans="1:16" x14ac:dyDescent="0.4">
      <c r="A325" s="5">
        <v>13</v>
      </c>
    </row>
    <row r="326" spans="1:16" x14ac:dyDescent="0.4">
      <c r="P326" t="s">
        <v>68</v>
      </c>
    </row>
    <row r="327" spans="1:16" ht="25.5" x14ac:dyDescent="0.4">
      <c r="A327" s="71" t="s">
        <v>66</v>
      </c>
      <c r="B327" s="72"/>
      <c r="C327" s="72"/>
      <c r="D327" s="72"/>
      <c r="E327" s="72"/>
      <c r="F327" s="72"/>
      <c r="G327" s="72"/>
      <c r="H327" s="72"/>
      <c r="I327" s="72"/>
      <c r="J327" s="72"/>
      <c r="K327" s="72"/>
      <c r="L327" s="72"/>
      <c r="M327" s="72"/>
      <c r="N327" s="72"/>
      <c r="O327" s="72"/>
      <c r="P327" s="72"/>
    </row>
    <row r="328" spans="1:16" x14ac:dyDescent="0.4">
      <c r="N328" s="57" t="s">
        <v>55</v>
      </c>
      <c r="O328" s="58"/>
    </row>
    <row r="329" spans="1:16" x14ac:dyDescent="0.4">
      <c r="N329" s="73"/>
      <c r="O329" s="74"/>
    </row>
    <row r="330" spans="1:16" x14ac:dyDescent="0.4">
      <c r="A330" t="s">
        <v>0</v>
      </c>
      <c r="N330" s="75"/>
      <c r="O330" s="76"/>
    </row>
    <row r="331" spans="1:16" x14ac:dyDescent="0.4">
      <c r="J331" s="53">
        <f>出張情報入力フォーム!R1</f>
        <v>45748</v>
      </c>
      <c r="K331" s="53"/>
    </row>
    <row r="332" spans="1:16" x14ac:dyDescent="0.4">
      <c r="J332" s="1" t="s">
        <v>1</v>
      </c>
      <c r="L332" s="3" t="str">
        <f>出張情報入力フォーム!R2&amp;""</f>
        <v/>
      </c>
    </row>
    <row r="334" spans="1:16" x14ac:dyDescent="0.4">
      <c r="A334" s="55" t="s">
        <v>59</v>
      </c>
      <c r="B334" s="55"/>
      <c r="C334" s="55"/>
      <c r="D334" s="55"/>
      <c r="E334" s="55"/>
      <c r="F334" s="55"/>
      <c r="G334" s="55"/>
      <c r="H334" s="55"/>
      <c r="I334" s="55"/>
      <c r="J334" s="55"/>
      <c r="K334" s="55"/>
      <c r="L334" s="55"/>
      <c r="M334" s="55"/>
      <c r="N334" s="55"/>
      <c r="O334" s="55"/>
      <c r="P334" s="55"/>
    </row>
    <row r="336" spans="1:16" x14ac:dyDescent="0.4">
      <c r="A336" t="s">
        <v>2</v>
      </c>
      <c r="C336" s="54" t="str">
        <f>出張情報入力フォーム!D1&amp;""</f>
        <v/>
      </c>
      <c r="D336" s="54"/>
      <c r="E336" s="54"/>
      <c r="F336" s="54"/>
      <c r="G336" s="54"/>
      <c r="H336" s="54"/>
      <c r="I336" s="54"/>
      <c r="J336" s="54"/>
      <c r="K336" s="54"/>
      <c r="L336" s="54"/>
      <c r="M336" s="54"/>
      <c r="N336" s="54"/>
      <c r="O336" s="54"/>
      <c r="P336" s="54"/>
    </row>
    <row r="337" spans="1:17" x14ac:dyDescent="0.4">
      <c r="A337" t="s">
        <v>3</v>
      </c>
      <c r="C337" s="54" t="str">
        <f>出張情報入力フォーム!D2&amp;""</f>
        <v/>
      </c>
      <c r="D337" s="54"/>
      <c r="E337" s="54"/>
      <c r="F337" s="54"/>
      <c r="G337" s="54"/>
      <c r="H337" s="54"/>
      <c r="I337" s="54"/>
      <c r="J337" s="54"/>
      <c r="K337" s="54"/>
      <c r="L337" s="54"/>
      <c r="M337" s="54"/>
      <c r="N337" s="54"/>
      <c r="O337" s="54"/>
      <c r="P337" s="54"/>
    </row>
    <row r="338" spans="1:17" x14ac:dyDescent="0.4">
      <c r="A338" t="s">
        <v>4</v>
      </c>
      <c r="C338" s="54" t="str">
        <f>出張情報入力フォーム!D3&amp;""</f>
        <v/>
      </c>
      <c r="D338" s="54"/>
      <c r="E338" s="54"/>
      <c r="F338" s="54"/>
      <c r="G338" s="54"/>
      <c r="H338" s="54"/>
      <c r="I338" s="54"/>
      <c r="J338" s="54"/>
      <c r="K338" s="54"/>
      <c r="L338" s="54"/>
      <c r="M338" s="54"/>
      <c r="N338" s="54"/>
      <c r="O338" s="54"/>
      <c r="P338" s="54"/>
    </row>
    <row r="339" spans="1:17" x14ac:dyDescent="0.4">
      <c r="A339" t="s">
        <v>5</v>
      </c>
      <c r="D339" t="s">
        <v>17</v>
      </c>
    </row>
    <row r="341" spans="1:17" x14ac:dyDescent="0.4">
      <c r="A341" s="56" t="s">
        <v>11</v>
      </c>
      <c r="B341" s="56"/>
      <c r="C341" s="6" t="s">
        <v>21</v>
      </c>
      <c r="D341" s="56" t="s">
        <v>22</v>
      </c>
      <c r="E341" s="56"/>
      <c r="F341" s="57" t="s">
        <v>6</v>
      </c>
      <c r="G341" s="58"/>
      <c r="H341" s="56" t="s">
        <v>7</v>
      </c>
      <c r="I341" s="56"/>
      <c r="J341" s="56"/>
      <c r="K341" s="56" t="s">
        <v>8</v>
      </c>
      <c r="L341" s="56"/>
      <c r="M341" s="56" t="s">
        <v>9</v>
      </c>
      <c r="N341" s="56"/>
      <c r="O341" s="56"/>
      <c r="P341" s="56"/>
    </row>
    <row r="342" spans="1:17" ht="18.75" customHeight="1" x14ac:dyDescent="0.4">
      <c r="A342" s="77" t="str">
        <f>+VLOOKUP(A325,出張情報入力フォーム!A:R,2,FALSE)&amp;""</f>
        <v/>
      </c>
      <c r="B342" s="78"/>
      <c r="C342" s="77" t="str">
        <f>+VLOOKUP(A325,出張情報入力フォーム!A:R,4,FALSE)&amp;""</f>
        <v/>
      </c>
      <c r="D342" s="83" t="str">
        <f>VLOOKUP(A325,出張情報入力フォーム!A:R,5,0)&amp;""</f>
        <v/>
      </c>
      <c r="E342" s="83"/>
      <c r="F342" s="77" t="str">
        <f>+VLOOKUP(A325,出張情報入力フォーム!A:R,7,FALSE)&amp;""</f>
        <v/>
      </c>
      <c r="G342" s="78"/>
      <c r="H342" s="7">
        <f>+VLOOKUP(A325,出張情報入力フォーム!A:R,9,FALSE)</f>
        <v>0</v>
      </c>
      <c r="I342" s="8" t="s">
        <v>10</v>
      </c>
      <c r="J342" s="9">
        <f>+VLOOKUP(A325,出張情報入力フォーム!A:R,11,FALSE)</f>
        <v>0</v>
      </c>
      <c r="K342" s="59" t="str">
        <f>IF(VLOOKUP(A325,出張情報入力フォーム!A:R,17,FALSE)="その他",出張情報入力フォーム!Q30,VLOOKUP(A325,出張情報入力フォーム!A:R,17,FALSE))</f>
        <v>核融合科学研究所</v>
      </c>
      <c r="L342" s="61"/>
      <c r="M342" s="59" t="str">
        <f>+VLOOKUP(A325,出張情報入力フォーム!A:R,18,FALSE)&amp;CHAR(10)&amp;出張情報入力フォーム!R30</f>
        <v xml:space="preserve">
</v>
      </c>
      <c r="N342" s="60"/>
      <c r="O342" s="60"/>
      <c r="P342" s="61"/>
    </row>
    <row r="343" spans="1:17" x14ac:dyDescent="0.4">
      <c r="A343" s="79"/>
      <c r="B343" s="80"/>
      <c r="C343" s="79"/>
      <c r="D343" s="83"/>
      <c r="E343" s="83"/>
      <c r="F343" s="79"/>
      <c r="G343" s="80"/>
      <c r="H343" s="68">
        <f>+J342-H342+1</f>
        <v>1</v>
      </c>
      <c r="I343" s="69"/>
      <c r="J343" s="70"/>
      <c r="K343" s="62"/>
      <c r="L343" s="64"/>
      <c r="M343" s="62"/>
      <c r="N343" s="63"/>
      <c r="O343" s="63"/>
      <c r="P343" s="64"/>
    </row>
    <row r="344" spans="1:17" x14ac:dyDescent="0.4">
      <c r="A344" s="79"/>
      <c r="B344" s="80"/>
      <c r="C344" s="79"/>
      <c r="D344" s="83"/>
      <c r="E344" s="83"/>
      <c r="F344" s="79"/>
      <c r="G344" s="80"/>
      <c r="H344" s="4" t="s">
        <v>23</v>
      </c>
      <c r="I344" s="10"/>
      <c r="J344" s="4" t="s">
        <v>24</v>
      </c>
      <c r="K344" s="62"/>
      <c r="L344" s="64"/>
      <c r="M344" s="62"/>
      <c r="N344" s="63"/>
      <c r="O344" s="63"/>
      <c r="P344" s="64"/>
      <c r="Q344" s="15"/>
    </row>
    <row r="345" spans="1:17" x14ac:dyDescent="0.4">
      <c r="A345" s="79"/>
      <c r="B345" s="80"/>
      <c r="C345" s="79"/>
      <c r="D345" s="83"/>
      <c r="E345" s="83"/>
      <c r="F345" s="79"/>
      <c r="G345" s="80"/>
      <c r="H345" s="2">
        <f>+VLOOKUP(A325,出張情報入力フォーム!A:R,12,FALSE)</f>
        <v>0</v>
      </c>
      <c r="I345" s="11" t="s">
        <v>26</v>
      </c>
      <c r="J345" s="12">
        <f>+VLOOKUP(A325,出張情報入力フォーム!A:R,15,FALSE)</f>
        <v>0</v>
      </c>
      <c r="K345" s="62"/>
      <c r="L345" s="64"/>
      <c r="M345" s="62"/>
      <c r="N345" s="63"/>
      <c r="O345" s="63"/>
      <c r="P345" s="64"/>
    </row>
    <row r="346" spans="1:17" x14ac:dyDescent="0.4">
      <c r="A346" s="79"/>
      <c r="B346" s="80"/>
      <c r="C346" s="79"/>
      <c r="D346" s="83"/>
      <c r="E346" s="83"/>
      <c r="F346" s="79"/>
      <c r="G346" s="80"/>
      <c r="H346" s="4" t="s">
        <v>44</v>
      </c>
      <c r="I346" s="10"/>
      <c r="J346" s="4" t="s">
        <v>38</v>
      </c>
      <c r="K346" s="62"/>
      <c r="L346" s="64"/>
      <c r="M346" s="62"/>
      <c r="N346" s="63"/>
      <c r="O346" s="63"/>
      <c r="P346" s="64"/>
    </row>
    <row r="347" spans="1:17" x14ac:dyDescent="0.4">
      <c r="A347" s="81"/>
      <c r="B347" s="82"/>
      <c r="C347" s="81"/>
      <c r="D347" s="83"/>
      <c r="E347" s="83"/>
      <c r="F347" s="81"/>
      <c r="G347" s="82"/>
      <c r="H347" s="13">
        <f>+VLOOKUP(A325,出張情報入力フォーム!A:R,13,FALSE)</f>
        <v>0</v>
      </c>
      <c r="I347" s="14" t="s">
        <v>26</v>
      </c>
      <c r="J347" s="13">
        <f>+VLOOKUP(A325,出張情報入力フォーム!A:R,16,FALSE)</f>
        <v>0</v>
      </c>
      <c r="K347" s="65"/>
      <c r="L347" s="67"/>
      <c r="M347" s="65"/>
      <c r="N347" s="66"/>
      <c r="O347" s="66"/>
      <c r="P347" s="67"/>
    </row>
    <row r="348" spans="1:17" x14ac:dyDescent="0.4">
      <c r="A348" t="s">
        <v>12</v>
      </c>
      <c r="L348" t="s">
        <v>13</v>
      </c>
    </row>
    <row r="349" spans="1:17" ht="38.1" customHeight="1" x14ac:dyDescent="0.4">
      <c r="A349" s="21" t="s">
        <v>56</v>
      </c>
      <c r="B349" s="84" t="s">
        <v>14</v>
      </c>
      <c r="C349" s="85"/>
      <c r="D349" s="85"/>
      <c r="E349" s="85"/>
      <c r="F349" s="85"/>
      <c r="G349" s="85"/>
      <c r="H349" s="85"/>
      <c r="I349" s="85"/>
      <c r="J349" s="85"/>
      <c r="K349" s="86"/>
      <c r="L349" s="93" t="str">
        <f>+VLOOKUP(A325,出張情報入力フォーム!A:S,19,FALSE)&amp;""</f>
        <v/>
      </c>
      <c r="M349" s="94"/>
      <c r="N349" s="94"/>
      <c r="O349" s="94"/>
      <c r="P349" s="95"/>
    </row>
    <row r="350" spans="1:17" ht="38.1" customHeight="1" x14ac:dyDescent="0.4">
      <c r="A350" s="22"/>
      <c r="B350" s="87" t="s">
        <v>15</v>
      </c>
      <c r="C350" s="88"/>
      <c r="D350" s="88"/>
      <c r="E350" s="88"/>
      <c r="F350" s="88"/>
      <c r="G350" s="88"/>
      <c r="H350" s="88"/>
      <c r="I350" s="88"/>
      <c r="J350" s="88"/>
      <c r="K350" s="89"/>
      <c r="L350" s="96"/>
      <c r="M350" s="97"/>
      <c r="N350" s="97"/>
      <c r="O350" s="97"/>
      <c r="P350" s="98"/>
    </row>
    <row r="351" spans="1:17" ht="38.1" customHeight="1" x14ac:dyDescent="0.4">
      <c r="A351" s="23"/>
      <c r="B351" s="90" t="s">
        <v>16</v>
      </c>
      <c r="C351" s="91"/>
      <c r="D351" s="91"/>
      <c r="E351" s="91"/>
      <c r="F351" s="91"/>
      <c r="G351" s="91"/>
      <c r="H351" s="91"/>
      <c r="I351" s="91"/>
      <c r="J351" s="91"/>
      <c r="K351" s="92"/>
      <c r="L351" s="99"/>
      <c r="M351" s="100"/>
      <c r="N351" s="100"/>
      <c r="O351" s="100"/>
      <c r="P351" s="101"/>
    </row>
    <row r="352" spans="1:17" x14ac:dyDescent="0.4">
      <c r="A352" s="5">
        <v>14</v>
      </c>
    </row>
    <row r="353" spans="1:16" x14ac:dyDescent="0.4">
      <c r="P353" t="s">
        <v>68</v>
      </c>
    </row>
    <row r="354" spans="1:16" ht="25.5" x14ac:dyDescent="0.4">
      <c r="A354" s="71" t="s">
        <v>66</v>
      </c>
      <c r="B354" s="72"/>
      <c r="C354" s="72"/>
      <c r="D354" s="72"/>
      <c r="E354" s="72"/>
      <c r="F354" s="72"/>
      <c r="G354" s="72"/>
      <c r="H354" s="72"/>
      <c r="I354" s="72"/>
      <c r="J354" s="72"/>
      <c r="K354" s="72"/>
      <c r="L354" s="72"/>
      <c r="M354" s="72"/>
      <c r="N354" s="72"/>
      <c r="O354" s="72"/>
      <c r="P354" s="72"/>
    </row>
    <row r="355" spans="1:16" x14ac:dyDescent="0.4">
      <c r="N355" s="57" t="s">
        <v>55</v>
      </c>
      <c r="O355" s="58"/>
    </row>
    <row r="356" spans="1:16" x14ac:dyDescent="0.4">
      <c r="N356" s="73"/>
      <c r="O356" s="74"/>
    </row>
    <row r="357" spans="1:16" x14ac:dyDescent="0.4">
      <c r="A357" t="s">
        <v>0</v>
      </c>
      <c r="N357" s="75"/>
      <c r="O357" s="76"/>
    </row>
    <row r="358" spans="1:16" x14ac:dyDescent="0.4">
      <c r="J358" s="53">
        <f>出張情報入力フォーム!R1</f>
        <v>45748</v>
      </c>
      <c r="K358" s="53"/>
    </row>
    <row r="359" spans="1:16" x14ac:dyDescent="0.4">
      <c r="J359" s="1" t="s">
        <v>1</v>
      </c>
      <c r="L359" s="3" t="str">
        <f>出張情報入力フォーム!R2&amp;""</f>
        <v/>
      </c>
    </row>
    <row r="361" spans="1:16" x14ac:dyDescent="0.4">
      <c r="A361" s="55" t="s">
        <v>59</v>
      </c>
      <c r="B361" s="55"/>
      <c r="C361" s="55"/>
      <c r="D361" s="55"/>
      <c r="E361" s="55"/>
      <c r="F361" s="55"/>
      <c r="G361" s="55"/>
      <c r="H361" s="55"/>
      <c r="I361" s="55"/>
      <c r="J361" s="55"/>
      <c r="K361" s="55"/>
      <c r="L361" s="55"/>
      <c r="M361" s="55"/>
      <c r="N361" s="55"/>
      <c r="O361" s="55"/>
      <c r="P361" s="55"/>
    </row>
    <row r="363" spans="1:16" x14ac:dyDescent="0.4">
      <c r="A363" t="s">
        <v>2</v>
      </c>
      <c r="C363" s="54" t="str">
        <f>出張情報入力フォーム!D1&amp;""</f>
        <v/>
      </c>
      <c r="D363" s="54"/>
      <c r="E363" s="54"/>
      <c r="F363" s="54"/>
      <c r="G363" s="54"/>
      <c r="H363" s="54"/>
      <c r="I363" s="54"/>
      <c r="J363" s="54"/>
      <c r="K363" s="54"/>
      <c r="L363" s="54"/>
      <c r="M363" s="54"/>
      <c r="N363" s="54"/>
      <c r="O363" s="54"/>
      <c r="P363" s="54"/>
    </row>
    <row r="364" spans="1:16" x14ac:dyDescent="0.4">
      <c r="A364" t="s">
        <v>3</v>
      </c>
      <c r="C364" s="54" t="str">
        <f>出張情報入力フォーム!D2&amp;""</f>
        <v/>
      </c>
      <c r="D364" s="54"/>
      <c r="E364" s="54"/>
      <c r="F364" s="54"/>
      <c r="G364" s="54"/>
      <c r="H364" s="54"/>
      <c r="I364" s="54"/>
      <c r="J364" s="54"/>
      <c r="K364" s="54"/>
      <c r="L364" s="54"/>
      <c r="M364" s="54"/>
      <c r="N364" s="54"/>
      <c r="O364" s="54"/>
      <c r="P364" s="54"/>
    </row>
    <row r="365" spans="1:16" x14ac:dyDescent="0.4">
      <c r="A365" t="s">
        <v>4</v>
      </c>
      <c r="C365" s="54" t="str">
        <f>出張情報入力フォーム!D3&amp;""</f>
        <v/>
      </c>
      <c r="D365" s="54"/>
      <c r="E365" s="54"/>
      <c r="F365" s="54"/>
      <c r="G365" s="54"/>
      <c r="H365" s="54"/>
      <c r="I365" s="54"/>
      <c r="J365" s="54"/>
      <c r="K365" s="54"/>
      <c r="L365" s="54"/>
      <c r="M365" s="54"/>
      <c r="N365" s="54"/>
      <c r="O365" s="54"/>
      <c r="P365" s="54"/>
    </row>
    <row r="366" spans="1:16" x14ac:dyDescent="0.4">
      <c r="A366" t="s">
        <v>5</v>
      </c>
      <c r="D366" t="s">
        <v>17</v>
      </c>
    </row>
    <row r="368" spans="1:16" x14ac:dyDescent="0.4">
      <c r="A368" s="56" t="s">
        <v>11</v>
      </c>
      <c r="B368" s="56"/>
      <c r="C368" s="6" t="s">
        <v>21</v>
      </c>
      <c r="D368" s="56" t="s">
        <v>22</v>
      </c>
      <c r="E368" s="56"/>
      <c r="F368" s="57" t="s">
        <v>6</v>
      </c>
      <c r="G368" s="58"/>
      <c r="H368" s="56" t="s">
        <v>7</v>
      </c>
      <c r="I368" s="56"/>
      <c r="J368" s="56"/>
      <c r="K368" s="56" t="s">
        <v>8</v>
      </c>
      <c r="L368" s="56"/>
      <c r="M368" s="56" t="s">
        <v>9</v>
      </c>
      <c r="N368" s="56"/>
      <c r="O368" s="56"/>
      <c r="P368" s="56"/>
    </row>
    <row r="369" spans="1:16" ht="18.75" customHeight="1" x14ac:dyDescent="0.4">
      <c r="A369" s="77" t="str">
        <f>+VLOOKUP(A352,出張情報入力フォーム!A:R,2,FALSE)&amp;""</f>
        <v/>
      </c>
      <c r="B369" s="78"/>
      <c r="C369" s="77" t="str">
        <f>+VLOOKUP(A352,出張情報入力フォーム!A:R,4,FALSE)&amp;""</f>
        <v/>
      </c>
      <c r="D369" s="83" t="str">
        <f>VLOOKUP(A352,出張情報入力フォーム!A:R,5,0)&amp;""</f>
        <v/>
      </c>
      <c r="E369" s="83"/>
      <c r="F369" s="77" t="str">
        <f>+VLOOKUP(A352,出張情報入力フォーム!A:R,7,FALSE)&amp;""</f>
        <v/>
      </c>
      <c r="G369" s="78"/>
      <c r="H369" s="7">
        <f>+VLOOKUP(A352,出張情報入力フォーム!A:R,9,FALSE)</f>
        <v>0</v>
      </c>
      <c r="I369" s="8" t="s">
        <v>10</v>
      </c>
      <c r="J369" s="9">
        <f>+VLOOKUP(A352,出張情報入力フォーム!A:R,11,FALSE)</f>
        <v>0</v>
      </c>
      <c r="K369" s="59" t="str">
        <f>IF(VLOOKUP(A352,出張情報入力フォーム!A:R,17,FALSE)="その他",出張情報入力フォーム!Q32,VLOOKUP(A352,出張情報入力フォーム!A:R,17,FALSE))</f>
        <v>核融合科学研究所</v>
      </c>
      <c r="L369" s="61"/>
      <c r="M369" s="59" t="str">
        <f>+VLOOKUP(A352,出張情報入力フォーム!A:R,18,FALSE)&amp;CHAR(10)&amp;出張情報入力フォーム!R32</f>
        <v xml:space="preserve">
</v>
      </c>
      <c r="N369" s="60"/>
      <c r="O369" s="60"/>
      <c r="P369" s="61"/>
    </row>
    <row r="370" spans="1:16" x14ac:dyDescent="0.4">
      <c r="A370" s="79"/>
      <c r="B370" s="80"/>
      <c r="C370" s="79"/>
      <c r="D370" s="83"/>
      <c r="E370" s="83"/>
      <c r="F370" s="79"/>
      <c r="G370" s="80"/>
      <c r="H370" s="68">
        <f>+J369-H369+1</f>
        <v>1</v>
      </c>
      <c r="I370" s="69"/>
      <c r="J370" s="70"/>
      <c r="K370" s="62"/>
      <c r="L370" s="64"/>
      <c r="M370" s="62"/>
      <c r="N370" s="63"/>
      <c r="O370" s="63"/>
      <c r="P370" s="64"/>
    </row>
    <row r="371" spans="1:16" x14ac:dyDescent="0.4">
      <c r="A371" s="79"/>
      <c r="B371" s="80"/>
      <c r="C371" s="79"/>
      <c r="D371" s="83"/>
      <c r="E371" s="83"/>
      <c r="F371" s="79"/>
      <c r="G371" s="80"/>
      <c r="H371" s="4" t="s">
        <v>23</v>
      </c>
      <c r="I371" s="10"/>
      <c r="J371" s="4" t="s">
        <v>24</v>
      </c>
      <c r="K371" s="62"/>
      <c r="L371" s="64"/>
      <c r="M371" s="62"/>
      <c r="N371" s="63"/>
      <c r="O371" s="63"/>
      <c r="P371" s="64"/>
    </row>
    <row r="372" spans="1:16" x14ac:dyDescent="0.4">
      <c r="A372" s="79"/>
      <c r="B372" s="80"/>
      <c r="C372" s="79"/>
      <c r="D372" s="83"/>
      <c r="E372" s="83"/>
      <c r="F372" s="79"/>
      <c r="G372" s="80"/>
      <c r="H372" s="2">
        <f>+VLOOKUP(A352,出張情報入力フォーム!A:R,12,FALSE)</f>
        <v>0</v>
      </c>
      <c r="I372" s="11" t="s">
        <v>26</v>
      </c>
      <c r="J372" s="12">
        <f>+VLOOKUP(A352,出張情報入力フォーム!A:R,15,FALSE)</f>
        <v>0</v>
      </c>
      <c r="K372" s="62"/>
      <c r="L372" s="64"/>
      <c r="M372" s="62"/>
      <c r="N372" s="63"/>
      <c r="O372" s="63"/>
      <c r="P372" s="64"/>
    </row>
    <row r="373" spans="1:16" x14ac:dyDescent="0.4">
      <c r="A373" s="79"/>
      <c r="B373" s="80"/>
      <c r="C373" s="79"/>
      <c r="D373" s="83"/>
      <c r="E373" s="83"/>
      <c r="F373" s="79"/>
      <c r="G373" s="80"/>
      <c r="H373" s="4" t="s">
        <v>44</v>
      </c>
      <c r="I373" s="10"/>
      <c r="J373" s="4" t="s">
        <v>41</v>
      </c>
      <c r="K373" s="62"/>
      <c r="L373" s="64"/>
      <c r="M373" s="62"/>
      <c r="N373" s="63"/>
      <c r="O373" s="63"/>
      <c r="P373" s="64"/>
    </row>
    <row r="374" spans="1:16" x14ac:dyDescent="0.4">
      <c r="A374" s="81"/>
      <c r="B374" s="82"/>
      <c r="C374" s="81"/>
      <c r="D374" s="83"/>
      <c r="E374" s="83"/>
      <c r="F374" s="81"/>
      <c r="G374" s="82"/>
      <c r="H374" s="13">
        <f>+VLOOKUP(A352,出張情報入力フォーム!A:R,13,FALSE)</f>
        <v>0</v>
      </c>
      <c r="I374" s="14" t="s">
        <v>26</v>
      </c>
      <c r="J374" s="13">
        <f>+VLOOKUP(A352,出張情報入力フォーム!A:R,16,FALSE)</f>
        <v>0</v>
      </c>
      <c r="K374" s="65"/>
      <c r="L374" s="67"/>
      <c r="M374" s="65"/>
      <c r="N374" s="66"/>
      <c r="O374" s="66"/>
      <c r="P374" s="67"/>
    </row>
    <row r="375" spans="1:16" x14ac:dyDescent="0.4">
      <c r="A375" t="s">
        <v>12</v>
      </c>
      <c r="L375" t="s">
        <v>13</v>
      </c>
    </row>
    <row r="376" spans="1:16" ht="38.1" customHeight="1" x14ac:dyDescent="0.4">
      <c r="A376" s="21" t="s">
        <v>56</v>
      </c>
      <c r="B376" s="84" t="s">
        <v>14</v>
      </c>
      <c r="C376" s="85"/>
      <c r="D376" s="85"/>
      <c r="E376" s="85"/>
      <c r="F376" s="85"/>
      <c r="G376" s="85"/>
      <c r="H376" s="85"/>
      <c r="I376" s="85"/>
      <c r="J376" s="85"/>
      <c r="K376" s="86"/>
      <c r="L376" s="93" t="str">
        <f>+VLOOKUP(A352,出張情報入力フォーム!A:S,19,FALSE)&amp;""</f>
        <v/>
      </c>
      <c r="M376" s="94"/>
      <c r="N376" s="94"/>
      <c r="O376" s="94"/>
      <c r="P376" s="95"/>
    </row>
    <row r="377" spans="1:16" ht="38.1" customHeight="1" x14ac:dyDescent="0.4">
      <c r="A377" s="22"/>
      <c r="B377" s="87" t="s">
        <v>15</v>
      </c>
      <c r="C377" s="88"/>
      <c r="D377" s="88"/>
      <c r="E377" s="88"/>
      <c r="F377" s="88"/>
      <c r="G377" s="88"/>
      <c r="H377" s="88"/>
      <c r="I377" s="88"/>
      <c r="J377" s="88"/>
      <c r="K377" s="89"/>
      <c r="L377" s="96"/>
      <c r="M377" s="97"/>
      <c r="N377" s="97"/>
      <c r="O377" s="97"/>
      <c r="P377" s="98"/>
    </row>
    <row r="378" spans="1:16" ht="38.1" customHeight="1" x14ac:dyDescent="0.4">
      <c r="A378" s="23"/>
      <c r="B378" s="90" t="s">
        <v>16</v>
      </c>
      <c r="C378" s="91"/>
      <c r="D378" s="91"/>
      <c r="E378" s="91"/>
      <c r="F378" s="91"/>
      <c r="G378" s="91"/>
      <c r="H378" s="91"/>
      <c r="I378" s="91"/>
      <c r="J378" s="91"/>
      <c r="K378" s="92"/>
      <c r="L378" s="99"/>
      <c r="M378" s="100"/>
      <c r="N378" s="100"/>
      <c r="O378" s="100"/>
      <c r="P378" s="101"/>
    </row>
    <row r="379" spans="1:16" x14ac:dyDescent="0.4">
      <c r="A379" s="5">
        <v>15</v>
      </c>
    </row>
    <row r="380" spans="1:16" x14ac:dyDescent="0.4">
      <c r="P380" t="s">
        <v>68</v>
      </c>
    </row>
    <row r="381" spans="1:16" ht="25.5" x14ac:dyDescent="0.4">
      <c r="A381" s="71" t="s">
        <v>66</v>
      </c>
      <c r="B381" s="72"/>
      <c r="C381" s="72"/>
      <c r="D381" s="72"/>
      <c r="E381" s="72"/>
      <c r="F381" s="72"/>
      <c r="G381" s="72"/>
      <c r="H381" s="72"/>
      <c r="I381" s="72"/>
      <c r="J381" s="72"/>
      <c r="K381" s="72"/>
      <c r="L381" s="72"/>
      <c r="M381" s="72"/>
      <c r="N381" s="72"/>
      <c r="O381" s="72"/>
      <c r="P381" s="72"/>
    </row>
    <row r="382" spans="1:16" x14ac:dyDescent="0.4">
      <c r="N382" s="57" t="s">
        <v>55</v>
      </c>
      <c r="O382" s="58"/>
    </row>
    <row r="383" spans="1:16" x14ac:dyDescent="0.4">
      <c r="N383" s="73"/>
      <c r="O383" s="74"/>
    </row>
    <row r="384" spans="1:16" x14ac:dyDescent="0.4">
      <c r="A384" t="s">
        <v>0</v>
      </c>
      <c r="N384" s="75"/>
      <c r="O384" s="76"/>
    </row>
    <row r="385" spans="1:16" x14ac:dyDescent="0.4">
      <c r="J385" s="53">
        <f>出張情報入力フォーム!R1</f>
        <v>45748</v>
      </c>
      <c r="K385" s="53"/>
    </row>
    <row r="386" spans="1:16" x14ac:dyDescent="0.4">
      <c r="J386" s="1" t="s">
        <v>1</v>
      </c>
      <c r="L386" s="3" t="str">
        <f>出張情報入力フォーム!R2&amp;""</f>
        <v/>
      </c>
    </row>
    <row r="388" spans="1:16" x14ac:dyDescent="0.4">
      <c r="A388" s="55" t="s">
        <v>59</v>
      </c>
      <c r="B388" s="55"/>
      <c r="C388" s="55"/>
      <c r="D388" s="55"/>
      <c r="E388" s="55"/>
      <c r="F388" s="55"/>
      <c r="G388" s="55"/>
      <c r="H388" s="55"/>
      <c r="I388" s="55"/>
      <c r="J388" s="55"/>
      <c r="K388" s="55"/>
      <c r="L388" s="55"/>
      <c r="M388" s="55"/>
      <c r="N388" s="55"/>
      <c r="O388" s="55"/>
      <c r="P388" s="55"/>
    </row>
    <row r="390" spans="1:16" x14ac:dyDescent="0.4">
      <c r="A390" t="s">
        <v>2</v>
      </c>
      <c r="C390" s="54" t="str">
        <f>出張情報入力フォーム!D1&amp;""</f>
        <v/>
      </c>
      <c r="D390" s="54"/>
      <c r="E390" s="54"/>
      <c r="F390" s="54"/>
      <c r="G390" s="54"/>
      <c r="H390" s="54"/>
      <c r="I390" s="54"/>
      <c r="J390" s="54"/>
      <c r="K390" s="54"/>
      <c r="L390" s="54"/>
      <c r="M390" s="54"/>
      <c r="N390" s="54"/>
      <c r="O390" s="54"/>
      <c r="P390" s="54"/>
    </row>
    <row r="391" spans="1:16" x14ac:dyDescent="0.4">
      <c r="A391" t="s">
        <v>3</v>
      </c>
      <c r="C391" s="54" t="str">
        <f>出張情報入力フォーム!D2&amp;""</f>
        <v/>
      </c>
      <c r="D391" s="54"/>
      <c r="E391" s="54"/>
      <c r="F391" s="54"/>
      <c r="G391" s="54"/>
      <c r="H391" s="54"/>
      <c r="I391" s="54"/>
      <c r="J391" s="54"/>
      <c r="K391" s="54"/>
      <c r="L391" s="54"/>
      <c r="M391" s="54"/>
      <c r="N391" s="54"/>
      <c r="O391" s="54"/>
      <c r="P391" s="54"/>
    </row>
    <row r="392" spans="1:16" x14ac:dyDescent="0.4">
      <c r="A392" t="s">
        <v>4</v>
      </c>
      <c r="C392" s="54" t="str">
        <f>出張情報入力フォーム!D3&amp;""</f>
        <v/>
      </c>
      <c r="D392" s="54"/>
      <c r="E392" s="54"/>
      <c r="F392" s="54"/>
      <c r="G392" s="54"/>
      <c r="H392" s="54"/>
      <c r="I392" s="54"/>
      <c r="J392" s="54"/>
      <c r="K392" s="54"/>
      <c r="L392" s="54"/>
      <c r="M392" s="54"/>
      <c r="N392" s="54"/>
      <c r="O392" s="54"/>
      <c r="P392" s="54"/>
    </row>
    <row r="393" spans="1:16" x14ac:dyDescent="0.4">
      <c r="A393" t="s">
        <v>5</v>
      </c>
      <c r="D393" t="s">
        <v>17</v>
      </c>
    </row>
    <row r="395" spans="1:16" x14ac:dyDescent="0.4">
      <c r="A395" s="56" t="s">
        <v>11</v>
      </c>
      <c r="B395" s="56"/>
      <c r="C395" s="6" t="s">
        <v>21</v>
      </c>
      <c r="D395" s="56" t="s">
        <v>22</v>
      </c>
      <c r="E395" s="56"/>
      <c r="F395" s="57" t="s">
        <v>6</v>
      </c>
      <c r="G395" s="58"/>
      <c r="H395" s="56" t="s">
        <v>7</v>
      </c>
      <c r="I395" s="56"/>
      <c r="J395" s="56"/>
      <c r="K395" s="56" t="s">
        <v>8</v>
      </c>
      <c r="L395" s="56"/>
      <c r="M395" s="56" t="s">
        <v>9</v>
      </c>
      <c r="N395" s="56"/>
      <c r="O395" s="56"/>
      <c r="P395" s="56"/>
    </row>
    <row r="396" spans="1:16" ht="18.75" customHeight="1" x14ac:dyDescent="0.4">
      <c r="A396" s="77" t="str">
        <f>+VLOOKUP(A379,出張情報入力フォーム!A:R,2,FALSE)&amp;""</f>
        <v/>
      </c>
      <c r="B396" s="78"/>
      <c r="C396" s="77" t="str">
        <f>+VLOOKUP(A379,出張情報入力フォーム!A:R,4,FALSE)&amp;""</f>
        <v/>
      </c>
      <c r="D396" s="83" t="str">
        <f>VLOOKUP(A379,出張情報入力フォーム!A:R,5,0)&amp;""</f>
        <v/>
      </c>
      <c r="E396" s="83"/>
      <c r="F396" s="77" t="str">
        <f>+VLOOKUP(A379,出張情報入力フォーム!A:R,7,FALSE)&amp;""</f>
        <v/>
      </c>
      <c r="G396" s="78"/>
      <c r="H396" s="7">
        <f>+VLOOKUP(A379,出張情報入力フォーム!A:R,9,FALSE)</f>
        <v>0</v>
      </c>
      <c r="I396" s="8" t="s">
        <v>10</v>
      </c>
      <c r="J396" s="9">
        <f>+VLOOKUP(A379,出張情報入力フォーム!A:R,11,FALSE)</f>
        <v>0</v>
      </c>
      <c r="K396" s="59" t="str">
        <f>IF(VLOOKUP(A379,出張情報入力フォーム!A:R,17,FALSE)="その他",出張情報入力フォーム!Q34,VLOOKUP(A379,出張情報入力フォーム!A:R,17,FALSE))</f>
        <v>核融合科学研究所</v>
      </c>
      <c r="L396" s="61"/>
      <c r="M396" s="59" t="str">
        <f>+VLOOKUP(A379,出張情報入力フォーム!A:R,18,FALSE)&amp;CHAR(10)&amp;出張情報入力フォーム!R34</f>
        <v xml:space="preserve">
</v>
      </c>
      <c r="N396" s="60"/>
      <c r="O396" s="60"/>
      <c r="P396" s="61"/>
    </row>
    <row r="397" spans="1:16" x14ac:dyDescent="0.4">
      <c r="A397" s="79"/>
      <c r="B397" s="80"/>
      <c r="C397" s="79"/>
      <c r="D397" s="83"/>
      <c r="E397" s="83"/>
      <c r="F397" s="79"/>
      <c r="G397" s="80"/>
      <c r="H397" s="68">
        <f>+J396-H396+1</f>
        <v>1</v>
      </c>
      <c r="I397" s="69"/>
      <c r="J397" s="70"/>
      <c r="K397" s="62"/>
      <c r="L397" s="64"/>
      <c r="M397" s="62"/>
      <c r="N397" s="63"/>
      <c r="O397" s="63"/>
      <c r="P397" s="64"/>
    </row>
    <row r="398" spans="1:16" x14ac:dyDescent="0.4">
      <c r="A398" s="79"/>
      <c r="B398" s="80"/>
      <c r="C398" s="79"/>
      <c r="D398" s="83"/>
      <c r="E398" s="83"/>
      <c r="F398" s="79"/>
      <c r="G398" s="80"/>
      <c r="H398" s="4" t="s">
        <v>23</v>
      </c>
      <c r="I398" s="10"/>
      <c r="J398" s="4" t="s">
        <v>24</v>
      </c>
      <c r="K398" s="62"/>
      <c r="L398" s="64"/>
      <c r="M398" s="62"/>
      <c r="N398" s="63"/>
      <c r="O398" s="63"/>
      <c r="P398" s="64"/>
    </row>
    <row r="399" spans="1:16" x14ac:dyDescent="0.4">
      <c r="A399" s="79"/>
      <c r="B399" s="80"/>
      <c r="C399" s="79"/>
      <c r="D399" s="83"/>
      <c r="E399" s="83"/>
      <c r="F399" s="79"/>
      <c r="G399" s="80"/>
      <c r="H399" s="2">
        <f>+VLOOKUP(A379,出張情報入力フォーム!A:R,12,FALSE)</f>
        <v>0</v>
      </c>
      <c r="I399" s="11" t="s">
        <v>26</v>
      </c>
      <c r="J399" s="12">
        <f>+VLOOKUP(A379,出張情報入力フォーム!A:R,15,FALSE)</f>
        <v>0</v>
      </c>
      <c r="K399" s="62"/>
      <c r="L399" s="64"/>
      <c r="M399" s="62"/>
      <c r="N399" s="63"/>
      <c r="O399" s="63"/>
      <c r="P399" s="64"/>
    </row>
    <row r="400" spans="1:16" x14ac:dyDescent="0.4">
      <c r="A400" s="79"/>
      <c r="B400" s="80"/>
      <c r="C400" s="79"/>
      <c r="D400" s="83"/>
      <c r="E400" s="83"/>
      <c r="F400" s="79"/>
      <c r="G400" s="80"/>
      <c r="H400" s="4" t="s">
        <v>45</v>
      </c>
      <c r="I400" s="10"/>
      <c r="J400" s="4" t="s">
        <v>38</v>
      </c>
      <c r="K400" s="62"/>
      <c r="L400" s="64"/>
      <c r="M400" s="62"/>
      <c r="N400" s="63"/>
      <c r="O400" s="63"/>
      <c r="P400" s="64"/>
    </row>
    <row r="401" spans="1:16" x14ac:dyDescent="0.4">
      <c r="A401" s="81"/>
      <c r="B401" s="82"/>
      <c r="C401" s="81"/>
      <c r="D401" s="83"/>
      <c r="E401" s="83"/>
      <c r="F401" s="81"/>
      <c r="G401" s="82"/>
      <c r="H401" s="13">
        <f>+VLOOKUP(A379,出張情報入力フォーム!A:R,13,FALSE)</f>
        <v>0</v>
      </c>
      <c r="I401" s="14" t="s">
        <v>26</v>
      </c>
      <c r="J401" s="13">
        <f>+VLOOKUP(A379,出張情報入力フォーム!A:R,16,FALSE)</f>
        <v>0</v>
      </c>
      <c r="K401" s="65"/>
      <c r="L401" s="67"/>
      <c r="M401" s="65"/>
      <c r="N401" s="66"/>
      <c r="O401" s="66"/>
      <c r="P401" s="67"/>
    </row>
    <row r="402" spans="1:16" x14ac:dyDescent="0.4">
      <c r="A402" t="s">
        <v>12</v>
      </c>
      <c r="L402" t="s">
        <v>13</v>
      </c>
    </row>
    <row r="403" spans="1:16" ht="38.1" customHeight="1" x14ac:dyDescent="0.4">
      <c r="A403" s="21" t="s">
        <v>56</v>
      </c>
      <c r="B403" s="84" t="s">
        <v>14</v>
      </c>
      <c r="C403" s="85"/>
      <c r="D403" s="85"/>
      <c r="E403" s="85"/>
      <c r="F403" s="85"/>
      <c r="G403" s="85"/>
      <c r="H403" s="85"/>
      <c r="I403" s="85"/>
      <c r="J403" s="85"/>
      <c r="K403" s="86"/>
      <c r="L403" s="93" t="str">
        <f>+VLOOKUP(A379,出張情報入力フォーム!A:S,19,FALSE)&amp;""</f>
        <v/>
      </c>
      <c r="M403" s="94"/>
      <c r="N403" s="94"/>
      <c r="O403" s="94"/>
      <c r="P403" s="95"/>
    </row>
    <row r="404" spans="1:16" ht="38.1" customHeight="1" x14ac:dyDescent="0.4">
      <c r="A404" s="22"/>
      <c r="B404" s="87" t="s">
        <v>15</v>
      </c>
      <c r="C404" s="88"/>
      <c r="D404" s="88"/>
      <c r="E404" s="88"/>
      <c r="F404" s="88"/>
      <c r="G404" s="88"/>
      <c r="H404" s="88"/>
      <c r="I404" s="88"/>
      <c r="J404" s="88"/>
      <c r="K404" s="89"/>
      <c r="L404" s="96"/>
      <c r="M404" s="97"/>
      <c r="N404" s="97"/>
      <c r="O404" s="97"/>
      <c r="P404" s="98"/>
    </row>
    <row r="405" spans="1:16" ht="38.1" customHeight="1" x14ac:dyDescent="0.4">
      <c r="A405" s="23"/>
      <c r="B405" s="90" t="s">
        <v>16</v>
      </c>
      <c r="C405" s="91"/>
      <c r="D405" s="91"/>
      <c r="E405" s="91"/>
      <c r="F405" s="91"/>
      <c r="G405" s="91"/>
      <c r="H405" s="91"/>
      <c r="I405" s="91"/>
      <c r="J405" s="91"/>
      <c r="K405" s="92"/>
      <c r="L405" s="99"/>
      <c r="M405" s="100"/>
      <c r="N405" s="100"/>
      <c r="O405" s="100"/>
      <c r="P405" s="101"/>
    </row>
    <row r="406" spans="1:16" x14ac:dyDescent="0.4">
      <c r="A406" s="5">
        <v>16</v>
      </c>
    </row>
    <row r="407" spans="1:16" x14ac:dyDescent="0.4">
      <c r="P407" t="s">
        <v>68</v>
      </c>
    </row>
    <row r="408" spans="1:16" ht="25.5" x14ac:dyDescent="0.4">
      <c r="A408" s="71" t="s">
        <v>66</v>
      </c>
      <c r="B408" s="72"/>
      <c r="C408" s="72"/>
      <c r="D408" s="72"/>
      <c r="E408" s="72"/>
      <c r="F408" s="72"/>
      <c r="G408" s="72"/>
      <c r="H408" s="72"/>
      <c r="I408" s="72"/>
      <c r="J408" s="72"/>
      <c r="K408" s="72"/>
      <c r="L408" s="72"/>
      <c r="M408" s="72"/>
      <c r="N408" s="72"/>
      <c r="O408" s="72"/>
      <c r="P408" s="72"/>
    </row>
    <row r="409" spans="1:16" x14ac:dyDescent="0.4">
      <c r="N409" s="57" t="s">
        <v>55</v>
      </c>
      <c r="O409" s="58"/>
    </row>
    <row r="410" spans="1:16" x14ac:dyDescent="0.4">
      <c r="N410" s="73"/>
      <c r="O410" s="74"/>
    </row>
    <row r="411" spans="1:16" x14ac:dyDescent="0.4">
      <c r="A411" t="s">
        <v>0</v>
      </c>
      <c r="N411" s="75"/>
      <c r="O411" s="76"/>
    </row>
    <row r="412" spans="1:16" x14ac:dyDescent="0.4">
      <c r="J412" s="53">
        <f>出張情報入力フォーム!R1</f>
        <v>45748</v>
      </c>
      <c r="K412" s="53"/>
    </row>
    <row r="413" spans="1:16" x14ac:dyDescent="0.4">
      <c r="J413" s="1" t="s">
        <v>1</v>
      </c>
      <c r="L413" s="3" t="str">
        <f>出張情報入力フォーム!R2&amp;""</f>
        <v/>
      </c>
    </row>
    <row r="415" spans="1:16" x14ac:dyDescent="0.4">
      <c r="A415" s="55" t="s">
        <v>59</v>
      </c>
      <c r="B415" s="55"/>
      <c r="C415" s="55"/>
      <c r="D415" s="55"/>
      <c r="E415" s="55"/>
      <c r="F415" s="55"/>
      <c r="G415" s="55"/>
      <c r="H415" s="55"/>
      <c r="I415" s="55"/>
      <c r="J415" s="55"/>
      <c r="K415" s="55"/>
      <c r="L415" s="55"/>
      <c r="M415" s="55"/>
      <c r="N415" s="55"/>
      <c r="O415" s="55"/>
      <c r="P415" s="55"/>
    </row>
    <row r="417" spans="1:16" x14ac:dyDescent="0.4">
      <c r="A417" t="s">
        <v>2</v>
      </c>
      <c r="C417" s="54" t="str">
        <f>出張情報入力フォーム!D1&amp;""</f>
        <v/>
      </c>
      <c r="D417" s="54"/>
      <c r="E417" s="54"/>
      <c r="F417" s="54"/>
      <c r="G417" s="54"/>
      <c r="H417" s="54"/>
      <c r="I417" s="54"/>
      <c r="J417" s="54"/>
      <c r="K417" s="54"/>
      <c r="L417" s="54"/>
      <c r="M417" s="54"/>
      <c r="N417" s="54"/>
      <c r="O417" s="54"/>
      <c r="P417" s="54"/>
    </row>
    <row r="418" spans="1:16" x14ac:dyDescent="0.4">
      <c r="A418" t="s">
        <v>3</v>
      </c>
      <c r="C418" s="54" t="str">
        <f>出張情報入力フォーム!D2&amp;""</f>
        <v/>
      </c>
      <c r="D418" s="54"/>
      <c r="E418" s="54"/>
      <c r="F418" s="54"/>
      <c r="G418" s="54"/>
      <c r="H418" s="54"/>
      <c r="I418" s="54"/>
      <c r="J418" s="54"/>
      <c r="K418" s="54"/>
      <c r="L418" s="54"/>
      <c r="M418" s="54"/>
      <c r="N418" s="54"/>
      <c r="O418" s="54"/>
      <c r="P418" s="54"/>
    </row>
    <row r="419" spans="1:16" x14ac:dyDescent="0.4">
      <c r="A419" t="s">
        <v>4</v>
      </c>
      <c r="C419" s="54" t="str">
        <f>出張情報入力フォーム!D3&amp;""</f>
        <v/>
      </c>
      <c r="D419" s="54"/>
      <c r="E419" s="54"/>
      <c r="F419" s="54"/>
      <c r="G419" s="54"/>
      <c r="H419" s="54"/>
      <c r="I419" s="54"/>
      <c r="J419" s="54"/>
      <c r="K419" s="54"/>
      <c r="L419" s="54"/>
      <c r="M419" s="54"/>
      <c r="N419" s="54"/>
      <c r="O419" s="54"/>
      <c r="P419" s="54"/>
    </row>
    <row r="420" spans="1:16" x14ac:dyDescent="0.4">
      <c r="A420" t="s">
        <v>5</v>
      </c>
      <c r="D420" t="s">
        <v>17</v>
      </c>
    </row>
    <row r="422" spans="1:16" x14ac:dyDescent="0.4">
      <c r="A422" s="56" t="s">
        <v>11</v>
      </c>
      <c r="B422" s="56"/>
      <c r="C422" s="6" t="s">
        <v>21</v>
      </c>
      <c r="D422" s="56" t="s">
        <v>22</v>
      </c>
      <c r="E422" s="56"/>
      <c r="F422" s="57" t="s">
        <v>6</v>
      </c>
      <c r="G422" s="58"/>
      <c r="H422" s="56" t="s">
        <v>7</v>
      </c>
      <c r="I422" s="56"/>
      <c r="J422" s="56"/>
      <c r="K422" s="56" t="s">
        <v>8</v>
      </c>
      <c r="L422" s="56"/>
      <c r="M422" s="56" t="s">
        <v>9</v>
      </c>
      <c r="N422" s="56"/>
      <c r="O422" s="56"/>
      <c r="P422" s="56"/>
    </row>
    <row r="423" spans="1:16" ht="18.75" customHeight="1" x14ac:dyDescent="0.4">
      <c r="A423" s="77" t="str">
        <f>+VLOOKUP(A406,出張情報入力フォーム!A:R,2,FALSE)&amp;""</f>
        <v/>
      </c>
      <c r="B423" s="78"/>
      <c r="C423" s="77" t="str">
        <f>+VLOOKUP(A406,出張情報入力フォーム!A:R,4,FALSE)&amp;""</f>
        <v/>
      </c>
      <c r="D423" s="83" t="str">
        <f>VLOOKUP(A406,出張情報入力フォーム!A:R,5,0)&amp;""</f>
        <v/>
      </c>
      <c r="E423" s="83"/>
      <c r="F423" s="77" t="str">
        <f>+VLOOKUP(A406,出張情報入力フォーム!A:R,7,FALSE)&amp;""</f>
        <v/>
      </c>
      <c r="G423" s="78"/>
      <c r="H423" s="7">
        <f>+VLOOKUP(A406,出張情報入力フォーム!A:R,9,FALSE)</f>
        <v>0</v>
      </c>
      <c r="I423" s="8" t="s">
        <v>10</v>
      </c>
      <c r="J423" s="9">
        <f>+VLOOKUP(A406,出張情報入力フォーム!A:R,11,FALSE)</f>
        <v>0</v>
      </c>
      <c r="K423" s="59" t="str">
        <f>IF(VLOOKUP(A406,出張情報入力フォーム!A:R,17,FALSE)="その他",出張情報入力フォーム!Q36,VLOOKUP(A406,出張情報入力フォーム!A:R,17,FALSE))</f>
        <v>核融合科学研究所</v>
      </c>
      <c r="L423" s="61"/>
      <c r="M423" s="59" t="str">
        <f>+VLOOKUP(A406,出張情報入力フォーム!A:R,18,FALSE)&amp;CHAR(10)&amp;出張情報入力フォーム!R36</f>
        <v xml:space="preserve">
</v>
      </c>
      <c r="N423" s="60"/>
      <c r="O423" s="60"/>
      <c r="P423" s="61"/>
    </row>
    <row r="424" spans="1:16" x14ac:dyDescent="0.4">
      <c r="A424" s="79"/>
      <c r="B424" s="80"/>
      <c r="C424" s="79"/>
      <c r="D424" s="83"/>
      <c r="E424" s="83"/>
      <c r="F424" s="79"/>
      <c r="G424" s="80"/>
      <c r="H424" s="68">
        <f>+J423-H423+1</f>
        <v>1</v>
      </c>
      <c r="I424" s="69"/>
      <c r="J424" s="70"/>
      <c r="K424" s="62"/>
      <c r="L424" s="64"/>
      <c r="M424" s="62"/>
      <c r="N424" s="63"/>
      <c r="O424" s="63"/>
      <c r="P424" s="64"/>
    </row>
    <row r="425" spans="1:16" x14ac:dyDescent="0.4">
      <c r="A425" s="79"/>
      <c r="B425" s="80"/>
      <c r="C425" s="79"/>
      <c r="D425" s="83"/>
      <c r="E425" s="83"/>
      <c r="F425" s="79"/>
      <c r="G425" s="80"/>
      <c r="H425" s="4" t="s">
        <v>23</v>
      </c>
      <c r="I425" s="10"/>
      <c r="J425" s="4" t="s">
        <v>24</v>
      </c>
      <c r="K425" s="62"/>
      <c r="L425" s="64"/>
      <c r="M425" s="62"/>
      <c r="N425" s="63"/>
      <c r="O425" s="63"/>
      <c r="P425" s="64"/>
    </row>
    <row r="426" spans="1:16" x14ac:dyDescent="0.4">
      <c r="A426" s="79"/>
      <c r="B426" s="80"/>
      <c r="C426" s="79"/>
      <c r="D426" s="83"/>
      <c r="E426" s="83"/>
      <c r="F426" s="79"/>
      <c r="G426" s="80"/>
      <c r="H426" s="2">
        <f>+VLOOKUP(A406,出張情報入力フォーム!A:R,12,FALSE)</f>
        <v>0</v>
      </c>
      <c r="I426" s="11" t="s">
        <v>26</v>
      </c>
      <c r="J426" s="12">
        <f>+VLOOKUP(A406,出張情報入力フォーム!A:R,15,FALSE)</f>
        <v>0</v>
      </c>
      <c r="K426" s="62"/>
      <c r="L426" s="64"/>
      <c r="M426" s="62"/>
      <c r="N426" s="63"/>
      <c r="O426" s="63"/>
      <c r="P426" s="64"/>
    </row>
    <row r="427" spans="1:16" x14ac:dyDescent="0.4">
      <c r="A427" s="79"/>
      <c r="B427" s="80"/>
      <c r="C427" s="79"/>
      <c r="D427" s="83"/>
      <c r="E427" s="83"/>
      <c r="F427" s="79"/>
      <c r="G427" s="80"/>
      <c r="H427" s="4" t="s">
        <v>44</v>
      </c>
      <c r="I427" s="10"/>
      <c r="J427" s="4" t="s">
        <v>42</v>
      </c>
      <c r="K427" s="62"/>
      <c r="L427" s="64"/>
      <c r="M427" s="62"/>
      <c r="N427" s="63"/>
      <c r="O427" s="63"/>
      <c r="P427" s="64"/>
    </row>
    <row r="428" spans="1:16" x14ac:dyDescent="0.4">
      <c r="A428" s="81"/>
      <c r="B428" s="82"/>
      <c r="C428" s="81"/>
      <c r="D428" s="83"/>
      <c r="E428" s="83"/>
      <c r="F428" s="81"/>
      <c r="G428" s="82"/>
      <c r="H428" s="13">
        <f>+VLOOKUP(A406,出張情報入力フォーム!A:R,13,FALSE)</f>
        <v>0</v>
      </c>
      <c r="I428" s="14" t="s">
        <v>26</v>
      </c>
      <c r="J428" s="13">
        <f>+VLOOKUP(A406,出張情報入力フォーム!A:R,16,FALSE)</f>
        <v>0</v>
      </c>
      <c r="K428" s="65"/>
      <c r="L428" s="67"/>
      <c r="M428" s="65"/>
      <c r="N428" s="66"/>
      <c r="O428" s="66"/>
      <c r="P428" s="67"/>
    </row>
    <row r="429" spans="1:16" x14ac:dyDescent="0.4">
      <c r="A429" t="s">
        <v>12</v>
      </c>
      <c r="L429" t="s">
        <v>13</v>
      </c>
    </row>
    <row r="430" spans="1:16" ht="38.1" customHeight="1" x14ac:dyDescent="0.4">
      <c r="A430" s="21" t="s">
        <v>56</v>
      </c>
      <c r="B430" s="84" t="s">
        <v>14</v>
      </c>
      <c r="C430" s="85"/>
      <c r="D430" s="85"/>
      <c r="E430" s="85"/>
      <c r="F430" s="85"/>
      <c r="G430" s="85"/>
      <c r="H430" s="85"/>
      <c r="I430" s="85"/>
      <c r="J430" s="85"/>
      <c r="K430" s="86"/>
      <c r="L430" s="93" t="str">
        <f>+VLOOKUP(A406,出張情報入力フォーム!A:S,19,FALSE)&amp;""</f>
        <v/>
      </c>
      <c r="M430" s="94"/>
      <c r="N430" s="94"/>
      <c r="O430" s="94"/>
      <c r="P430" s="95"/>
    </row>
    <row r="431" spans="1:16" ht="38.1" customHeight="1" x14ac:dyDescent="0.4">
      <c r="A431" s="22"/>
      <c r="B431" s="87" t="s">
        <v>15</v>
      </c>
      <c r="C431" s="88"/>
      <c r="D431" s="88"/>
      <c r="E431" s="88"/>
      <c r="F431" s="88"/>
      <c r="G431" s="88"/>
      <c r="H431" s="88"/>
      <c r="I431" s="88"/>
      <c r="J431" s="88"/>
      <c r="K431" s="89"/>
      <c r="L431" s="96"/>
      <c r="M431" s="97"/>
      <c r="N431" s="97"/>
      <c r="O431" s="97"/>
      <c r="P431" s="98"/>
    </row>
    <row r="432" spans="1:16" ht="38.1" customHeight="1" x14ac:dyDescent="0.4">
      <c r="A432" s="23"/>
      <c r="B432" s="90" t="s">
        <v>16</v>
      </c>
      <c r="C432" s="91"/>
      <c r="D432" s="91"/>
      <c r="E432" s="91"/>
      <c r="F432" s="91"/>
      <c r="G432" s="91"/>
      <c r="H432" s="91"/>
      <c r="I432" s="91"/>
      <c r="J432" s="91"/>
      <c r="K432" s="92"/>
      <c r="L432" s="99"/>
      <c r="M432" s="100"/>
      <c r="N432" s="100"/>
      <c r="O432" s="100"/>
      <c r="P432" s="101"/>
    </row>
    <row r="433" spans="1:16" x14ac:dyDescent="0.4">
      <c r="A433" s="5">
        <v>17</v>
      </c>
    </row>
    <row r="434" spans="1:16" x14ac:dyDescent="0.4">
      <c r="P434" t="s">
        <v>68</v>
      </c>
    </row>
    <row r="435" spans="1:16" ht="25.5" x14ac:dyDescent="0.4">
      <c r="A435" s="71" t="s">
        <v>66</v>
      </c>
      <c r="B435" s="72"/>
      <c r="C435" s="72"/>
      <c r="D435" s="72"/>
      <c r="E435" s="72"/>
      <c r="F435" s="72"/>
      <c r="G435" s="72"/>
      <c r="H435" s="72"/>
      <c r="I435" s="72"/>
      <c r="J435" s="72"/>
      <c r="K435" s="72"/>
      <c r="L435" s="72"/>
      <c r="M435" s="72"/>
      <c r="N435" s="72"/>
      <c r="O435" s="72"/>
      <c r="P435" s="72"/>
    </row>
    <row r="436" spans="1:16" x14ac:dyDescent="0.4">
      <c r="N436" s="57" t="s">
        <v>55</v>
      </c>
      <c r="O436" s="58"/>
    </row>
    <row r="437" spans="1:16" x14ac:dyDescent="0.4">
      <c r="N437" s="73"/>
      <c r="O437" s="74"/>
    </row>
    <row r="438" spans="1:16" x14ac:dyDescent="0.4">
      <c r="A438" t="s">
        <v>0</v>
      </c>
      <c r="N438" s="75"/>
      <c r="O438" s="76"/>
    </row>
    <row r="439" spans="1:16" x14ac:dyDescent="0.4">
      <c r="J439" s="53">
        <f>出張情報入力フォーム!R1</f>
        <v>45748</v>
      </c>
      <c r="K439" s="53"/>
    </row>
    <row r="440" spans="1:16" x14ac:dyDescent="0.4">
      <c r="J440" s="1" t="s">
        <v>1</v>
      </c>
      <c r="L440" s="3" t="str">
        <f>出張情報入力フォーム!R2&amp;""</f>
        <v/>
      </c>
    </row>
    <row r="442" spans="1:16" x14ac:dyDescent="0.4">
      <c r="A442" s="55" t="s">
        <v>59</v>
      </c>
      <c r="B442" s="55"/>
      <c r="C442" s="55"/>
      <c r="D442" s="55"/>
      <c r="E442" s="55"/>
      <c r="F442" s="55"/>
      <c r="G442" s="55"/>
      <c r="H442" s="55"/>
      <c r="I442" s="55"/>
      <c r="J442" s="55"/>
      <c r="K442" s="55"/>
      <c r="L442" s="55"/>
      <c r="M442" s="55"/>
      <c r="N442" s="55"/>
      <c r="O442" s="55"/>
      <c r="P442" s="55"/>
    </row>
    <row r="444" spans="1:16" x14ac:dyDescent="0.4">
      <c r="A444" t="s">
        <v>2</v>
      </c>
      <c r="C444" s="54" t="str">
        <f>出張情報入力フォーム!D1&amp;""</f>
        <v/>
      </c>
      <c r="D444" s="54"/>
      <c r="E444" s="54"/>
      <c r="F444" s="54"/>
      <c r="G444" s="54"/>
      <c r="H444" s="54"/>
      <c r="I444" s="54"/>
      <c r="J444" s="54"/>
      <c r="K444" s="54"/>
      <c r="L444" s="54"/>
      <c r="M444" s="54"/>
      <c r="N444" s="54"/>
      <c r="O444" s="54"/>
      <c r="P444" s="54"/>
    </row>
    <row r="445" spans="1:16" x14ac:dyDescent="0.4">
      <c r="A445" t="s">
        <v>3</v>
      </c>
      <c r="C445" s="54" t="str">
        <f>出張情報入力フォーム!D2&amp;""</f>
        <v/>
      </c>
      <c r="D445" s="54"/>
      <c r="E445" s="54"/>
      <c r="F445" s="54"/>
      <c r="G445" s="54"/>
      <c r="H445" s="54"/>
      <c r="I445" s="54"/>
      <c r="J445" s="54"/>
      <c r="K445" s="54"/>
      <c r="L445" s="54"/>
      <c r="M445" s="54"/>
      <c r="N445" s="54"/>
      <c r="O445" s="54"/>
      <c r="P445" s="54"/>
    </row>
    <row r="446" spans="1:16" x14ac:dyDescent="0.4">
      <c r="A446" t="s">
        <v>4</v>
      </c>
      <c r="C446" s="54" t="str">
        <f>出張情報入力フォーム!D3&amp;""</f>
        <v/>
      </c>
      <c r="D446" s="54"/>
      <c r="E446" s="54"/>
      <c r="F446" s="54"/>
      <c r="G446" s="54"/>
      <c r="H446" s="54"/>
      <c r="I446" s="54"/>
      <c r="J446" s="54"/>
      <c r="K446" s="54"/>
      <c r="L446" s="54"/>
      <c r="M446" s="54"/>
      <c r="N446" s="54"/>
      <c r="O446" s="54"/>
      <c r="P446" s="54"/>
    </row>
    <row r="447" spans="1:16" x14ac:dyDescent="0.4">
      <c r="A447" t="s">
        <v>5</v>
      </c>
      <c r="D447" t="s">
        <v>17</v>
      </c>
    </row>
    <row r="449" spans="1:16" x14ac:dyDescent="0.4">
      <c r="A449" s="56" t="s">
        <v>11</v>
      </c>
      <c r="B449" s="56"/>
      <c r="C449" s="6" t="s">
        <v>21</v>
      </c>
      <c r="D449" s="56" t="s">
        <v>22</v>
      </c>
      <c r="E449" s="56"/>
      <c r="F449" s="57" t="s">
        <v>6</v>
      </c>
      <c r="G449" s="58"/>
      <c r="H449" s="56" t="s">
        <v>7</v>
      </c>
      <c r="I449" s="56"/>
      <c r="J449" s="56"/>
      <c r="K449" s="56" t="s">
        <v>8</v>
      </c>
      <c r="L449" s="56"/>
      <c r="M449" s="56" t="s">
        <v>9</v>
      </c>
      <c r="N449" s="56"/>
      <c r="O449" s="56"/>
      <c r="P449" s="56"/>
    </row>
    <row r="450" spans="1:16" ht="18.75" customHeight="1" x14ac:dyDescent="0.4">
      <c r="A450" s="77" t="str">
        <f>+VLOOKUP(A433,出張情報入力フォーム!A:R,2,FALSE)&amp;""</f>
        <v/>
      </c>
      <c r="B450" s="78"/>
      <c r="C450" s="77" t="str">
        <f>+VLOOKUP(A433,出張情報入力フォーム!A:R,4,FALSE)&amp;""</f>
        <v/>
      </c>
      <c r="D450" s="83" t="str">
        <f>VLOOKUP(A433,出張情報入力フォーム!A:R,5,0)&amp;""</f>
        <v/>
      </c>
      <c r="E450" s="83"/>
      <c r="F450" s="77" t="str">
        <f>+VLOOKUP(A433,出張情報入力フォーム!A:R,7,FALSE)&amp;""</f>
        <v/>
      </c>
      <c r="G450" s="78"/>
      <c r="H450" s="7">
        <f>+VLOOKUP(A433,出張情報入力フォーム!A:R,9,FALSE)</f>
        <v>0</v>
      </c>
      <c r="I450" s="8" t="s">
        <v>10</v>
      </c>
      <c r="J450" s="9">
        <f>+VLOOKUP(A433,出張情報入力フォーム!A:R,11,FALSE)</f>
        <v>0</v>
      </c>
      <c r="K450" s="59" t="str">
        <f>IF(VLOOKUP(A433,出張情報入力フォーム!A:R,17,FALSE)="その他",出張情報入力フォーム!Q38,VLOOKUP(A433,出張情報入力フォーム!A:R,17,FALSE))</f>
        <v>核融合科学研究所</v>
      </c>
      <c r="L450" s="61"/>
      <c r="M450" s="59" t="str">
        <f>+VLOOKUP(A433,出張情報入力フォーム!A:R,18,FALSE)&amp;CHAR(10)&amp;出張情報入力フォーム!R38</f>
        <v xml:space="preserve">
</v>
      </c>
      <c r="N450" s="60"/>
      <c r="O450" s="60"/>
      <c r="P450" s="61"/>
    </row>
    <row r="451" spans="1:16" x14ac:dyDescent="0.4">
      <c r="A451" s="79"/>
      <c r="B451" s="80"/>
      <c r="C451" s="79"/>
      <c r="D451" s="83"/>
      <c r="E451" s="83"/>
      <c r="F451" s="79"/>
      <c r="G451" s="80"/>
      <c r="H451" s="68">
        <f>+J450-H450+1</f>
        <v>1</v>
      </c>
      <c r="I451" s="69"/>
      <c r="J451" s="70"/>
      <c r="K451" s="62"/>
      <c r="L451" s="64"/>
      <c r="M451" s="62"/>
      <c r="N451" s="63"/>
      <c r="O451" s="63"/>
      <c r="P451" s="64"/>
    </row>
    <row r="452" spans="1:16" x14ac:dyDescent="0.4">
      <c r="A452" s="79"/>
      <c r="B452" s="80"/>
      <c r="C452" s="79"/>
      <c r="D452" s="83"/>
      <c r="E452" s="83"/>
      <c r="F452" s="79"/>
      <c r="G452" s="80"/>
      <c r="H452" s="4" t="s">
        <v>23</v>
      </c>
      <c r="I452" s="10"/>
      <c r="J452" s="4" t="s">
        <v>24</v>
      </c>
      <c r="K452" s="62"/>
      <c r="L452" s="64"/>
      <c r="M452" s="62"/>
      <c r="N452" s="63"/>
      <c r="O452" s="63"/>
      <c r="P452" s="64"/>
    </row>
    <row r="453" spans="1:16" x14ac:dyDescent="0.4">
      <c r="A453" s="79"/>
      <c r="B453" s="80"/>
      <c r="C453" s="79"/>
      <c r="D453" s="83"/>
      <c r="E453" s="83"/>
      <c r="F453" s="79"/>
      <c r="G453" s="80"/>
      <c r="H453" s="2">
        <f>+VLOOKUP(A433,出張情報入力フォーム!A:R,12,FALSE)</f>
        <v>0</v>
      </c>
      <c r="I453" s="11" t="s">
        <v>26</v>
      </c>
      <c r="J453" s="12">
        <f>+VLOOKUP(A433,出張情報入力フォーム!A:R,15,FALSE)</f>
        <v>0</v>
      </c>
      <c r="K453" s="62"/>
      <c r="L453" s="64"/>
      <c r="M453" s="62"/>
      <c r="N453" s="63"/>
      <c r="O453" s="63"/>
      <c r="P453" s="64"/>
    </row>
    <row r="454" spans="1:16" x14ac:dyDescent="0.4">
      <c r="A454" s="79"/>
      <c r="B454" s="80"/>
      <c r="C454" s="79"/>
      <c r="D454" s="83"/>
      <c r="E454" s="83"/>
      <c r="F454" s="79"/>
      <c r="G454" s="80"/>
      <c r="H454" s="4" t="s">
        <v>44</v>
      </c>
      <c r="I454" s="10"/>
      <c r="J454" s="4" t="s">
        <v>42</v>
      </c>
      <c r="K454" s="62"/>
      <c r="L454" s="64"/>
      <c r="M454" s="62"/>
      <c r="N454" s="63"/>
      <c r="O454" s="63"/>
      <c r="P454" s="64"/>
    </row>
    <row r="455" spans="1:16" x14ac:dyDescent="0.4">
      <c r="A455" s="81"/>
      <c r="B455" s="82"/>
      <c r="C455" s="81"/>
      <c r="D455" s="83"/>
      <c r="E455" s="83"/>
      <c r="F455" s="81"/>
      <c r="G455" s="82"/>
      <c r="H455" s="13">
        <f>+VLOOKUP(A433,出張情報入力フォーム!A:R,13,FALSE)</f>
        <v>0</v>
      </c>
      <c r="I455" s="14" t="s">
        <v>26</v>
      </c>
      <c r="J455" s="13">
        <f>+VLOOKUP(A433,出張情報入力フォーム!A:R,16,FALSE)</f>
        <v>0</v>
      </c>
      <c r="K455" s="65"/>
      <c r="L455" s="67"/>
      <c r="M455" s="65"/>
      <c r="N455" s="66"/>
      <c r="O455" s="66"/>
      <c r="P455" s="67"/>
    </row>
    <row r="456" spans="1:16" x14ac:dyDescent="0.4">
      <c r="A456" t="s">
        <v>12</v>
      </c>
      <c r="L456" t="s">
        <v>13</v>
      </c>
    </row>
    <row r="457" spans="1:16" ht="38.1" customHeight="1" x14ac:dyDescent="0.4">
      <c r="A457" s="21" t="s">
        <v>56</v>
      </c>
      <c r="B457" s="84" t="s">
        <v>14</v>
      </c>
      <c r="C457" s="85"/>
      <c r="D457" s="85"/>
      <c r="E457" s="85"/>
      <c r="F457" s="85"/>
      <c r="G457" s="85"/>
      <c r="H457" s="85"/>
      <c r="I457" s="85"/>
      <c r="J457" s="85"/>
      <c r="K457" s="86"/>
      <c r="L457" s="93" t="str">
        <f>+VLOOKUP(A433,出張情報入力フォーム!A:S,19,FALSE)&amp;""</f>
        <v/>
      </c>
      <c r="M457" s="94"/>
      <c r="N457" s="94"/>
      <c r="O457" s="94"/>
      <c r="P457" s="95"/>
    </row>
    <row r="458" spans="1:16" ht="38.1" customHeight="1" x14ac:dyDescent="0.4">
      <c r="A458" s="22"/>
      <c r="B458" s="87" t="s">
        <v>15</v>
      </c>
      <c r="C458" s="88"/>
      <c r="D458" s="88"/>
      <c r="E458" s="88"/>
      <c r="F458" s="88"/>
      <c r="G458" s="88"/>
      <c r="H458" s="88"/>
      <c r="I458" s="88"/>
      <c r="J458" s="88"/>
      <c r="K458" s="89"/>
      <c r="L458" s="96"/>
      <c r="M458" s="97"/>
      <c r="N458" s="97"/>
      <c r="O458" s="97"/>
      <c r="P458" s="98"/>
    </row>
    <row r="459" spans="1:16" ht="38.1" customHeight="1" x14ac:dyDescent="0.4">
      <c r="A459" s="23"/>
      <c r="B459" s="90" t="s">
        <v>16</v>
      </c>
      <c r="C459" s="91"/>
      <c r="D459" s="91"/>
      <c r="E459" s="91"/>
      <c r="F459" s="91"/>
      <c r="G459" s="91"/>
      <c r="H459" s="91"/>
      <c r="I459" s="91"/>
      <c r="J459" s="91"/>
      <c r="K459" s="92"/>
      <c r="L459" s="99"/>
      <c r="M459" s="100"/>
      <c r="N459" s="100"/>
      <c r="O459" s="100"/>
      <c r="P459" s="101"/>
    </row>
    <row r="460" spans="1:16" x14ac:dyDescent="0.4">
      <c r="A460" s="5">
        <v>18</v>
      </c>
    </row>
    <row r="461" spans="1:16" x14ac:dyDescent="0.4">
      <c r="P461" t="s">
        <v>68</v>
      </c>
    </row>
    <row r="462" spans="1:16" ht="25.5" x14ac:dyDescent="0.4">
      <c r="A462" s="71" t="s">
        <v>66</v>
      </c>
      <c r="B462" s="72"/>
      <c r="C462" s="72"/>
      <c r="D462" s="72"/>
      <c r="E462" s="72"/>
      <c r="F462" s="72"/>
      <c r="G462" s="72"/>
      <c r="H462" s="72"/>
      <c r="I462" s="72"/>
      <c r="J462" s="72"/>
      <c r="K462" s="72"/>
      <c r="L462" s="72"/>
      <c r="M462" s="72"/>
      <c r="N462" s="72"/>
      <c r="O462" s="72"/>
      <c r="P462" s="72"/>
    </row>
    <row r="463" spans="1:16" x14ac:dyDescent="0.4">
      <c r="N463" s="57" t="s">
        <v>55</v>
      </c>
      <c r="O463" s="58"/>
    </row>
    <row r="464" spans="1:16" x14ac:dyDescent="0.4">
      <c r="N464" s="73"/>
      <c r="O464" s="74"/>
    </row>
    <row r="465" spans="1:16" x14ac:dyDescent="0.4">
      <c r="A465" t="s">
        <v>0</v>
      </c>
      <c r="N465" s="75"/>
      <c r="O465" s="76"/>
    </row>
    <row r="466" spans="1:16" x14ac:dyDescent="0.4">
      <c r="J466" s="53">
        <f>出張情報入力フォーム!R1</f>
        <v>45748</v>
      </c>
      <c r="K466" s="53"/>
    </row>
    <row r="467" spans="1:16" x14ac:dyDescent="0.4">
      <c r="J467" s="1" t="s">
        <v>1</v>
      </c>
      <c r="L467" s="3" t="str">
        <f>出張情報入力フォーム!R2&amp;""</f>
        <v/>
      </c>
    </row>
    <row r="469" spans="1:16" x14ac:dyDescent="0.4">
      <c r="A469" s="55" t="s">
        <v>59</v>
      </c>
      <c r="B469" s="55"/>
      <c r="C469" s="55"/>
      <c r="D469" s="55"/>
      <c r="E469" s="55"/>
      <c r="F469" s="55"/>
      <c r="G469" s="55"/>
      <c r="H469" s="55"/>
      <c r="I469" s="55"/>
      <c r="J469" s="55"/>
      <c r="K469" s="55"/>
      <c r="L469" s="55"/>
      <c r="M469" s="55"/>
      <c r="N469" s="55"/>
      <c r="O469" s="55"/>
      <c r="P469" s="55"/>
    </row>
    <row r="471" spans="1:16" x14ac:dyDescent="0.4">
      <c r="A471" t="s">
        <v>2</v>
      </c>
      <c r="C471" s="54" t="str">
        <f>出張情報入力フォーム!D1&amp;""</f>
        <v/>
      </c>
      <c r="D471" s="54"/>
      <c r="E471" s="54"/>
      <c r="F471" s="54"/>
      <c r="G471" s="54"/>
      <c r="H471" s="54"/>
      <c r="I471" s="54"/>
      <c r="J471" s="54"/>
      <c r="K471" s="54"/>
      <c r="L471" s="54"/>
      <c r="M471" s="54"/>
      <c r="N471" s="54"/>
      <c r="O471" s="54"/>
      <c r="P471" s="54"/>
    </row>
    <row r="472" spans="1:16" x14ac:dyDescent="0.4">
      <c r="A472" t="s">
        <v>3</v>
      </c>
      <c r="C472" s="54" t="str">
        <f>出張情報入力フォーム!D2&amp;""</f>
        <v/>
      </c>
      <c r="D472" s="54"/>
      <c r="E472" s="54"/>
      <c r="F472" s="54"/>
      <c r="G472" s="54"/>
      <c r="H472" s="54"/>
      <c r="I472" s="54"/>
      <c r="J472" s="54"/>
      <c r="K472" s="54"/>
      <c r="L472" s="54"/>
      <c r="M472" s="54"/>
      <c r="N472" s="54"/>
      <c r="O472" s="54"/>
      <c r="P472" s="54"/>
    </row>
    <row r="473" spans="1:16" x14ac:dyDescent="0.4">
      <c r="A473" t="s">
        <v>4</v>
      </c>
      <c r="C473" s="54" t="str">
        <f>出張情報入力フォーム!D3&amp;""</f>
        <v/>
      </c>
      <c r="D473" s="54"/>
      <c r="E473" s="54"/>
      <c r="F473" s="54"/>
      <c r="G473" s="54"/>
      <c r="H473" s="54"/>
      <c r="I473" s="54"/>
      <c r="J473" s="54"/>
      <c r="K473" s="54"/>
      <c r="L473" s="54"/>
      <c r="M473" s="54"/>
      <c r="N473" s="54"/>
      <c r="O473" s="54"/>
      <c r="P473" s="54"/>
    </row>
    <row r="474" spans="1:16" x14ac:dyDescent="0.4">
      <c r="A474" t="s">
        <v>5</v>
      </c>
      <c r="D474" t="s">
        <v>17</v>
      </c>
    </row>
    <row r="476" spans="1:16" x14ac:dyDescent="0.4">
      <c r="A476" s="56" t="s">
        <v>11</v>
      </c>
      <c r="B476" s="56"/>
      <c r="C476" s="6" t="s">
        <v>21</v>
      </c>
      <c r="D476" s="56" t="s">
        <v>22</v>
      </c>
      <c r="E476" s="56"/>
      <c r="F476" s="57" t="s">
        <v>6</v>
      </c>
      <c r="G476" s="58"/>
      <c r="H476" s="56" t="s">
        <v>7</v>
      </c>
      <c r="I476" s="56"/>
      <c r="J476" s="56"/>
      <c r="K476" s="56" t="s">
        <v>8</v>
      </c>
      <c r="L476" s="56"/>
      <c r="M476" s="56" t="s">
        <v>9</v>
      </c>
      <c r="N476" s="56"/>
      <c r="O476" s="56"/>
      <c r="P476" s="56"/>
    </row>
    <row r="477" spans="1:16" ht="18.75" customHeight="1" x14ac:dyDescent="0.4">
      <c r="A477" s="77" t="str">
        <f>+VLOOKUP(A460,出張情報入力フォーム!A:R,2,FALSE)&amp;""</f>
        <v/>
      </c>
      <c r="B477" s="78"/>
      <c r="C477" s="77" t="str">
        <f>+VLOOKUP(A460,出張情報入力フォーム!A:R,4,FALSE)&amp;""</f>
        <v/>
      </c>
      <c r="D477" s="83" t="str">
        <f>VLOOKUP(A460,出張情報入力フォーム!A:R,5,0)&amp;""</f>
        <v/>
      </c>
      <c r="E477" s="83"/>
      <c r="F477" s="77" t="str">
        <f>+VLOOKUP(A460,出張情報入力フォーム!A:R,7,FALSE)&amp;""</f>
        <v/>
      </c>
      <c r="G477" s="78"/>
      <c r="H477" s="7">
        <f>+VLOOKUP(A460,出張情報入力フォーム!A:R,9,FALSE)</f>
        <v>0</v>
      </c>
      <c r="I477" s="8" t="s">
        <v>10</v>
      </c>
      <c r="J477" s="9">
        <f>+VLOOKUP(A460,出張情報入力フォーム!A:R,11,FALSE)</f>
        <v>0</v>
      </c>
      <c r="K477" s="59" t="str">
        <f>IF(VLOOKUP(A460,出張情報入力フォーム!A:R,17,FALSE)="その他",出張情報入力フォーム!Q40,VLOOKUP(A460,出張情報入力フォーム!A:R,17,FALSE))</f>
        <v>核融合科学研究所</v>
      </c>
      <c r="L477" s="61"/>
      <c r="M477" s="59" t="str">
        <f>+VLOOKUP(A460,出張情報入力フォーム!A:R,18,FALSE)&amp;CHAR(10)&amp;出張情報入力フォーム!R40</f>
        <v xml:space="preserve">
</v>
      </c>
      <c r="N477" s="60"/>
      <c r="O477" s="60"/>
      <c r="P477" s="61"/>
    </row>
    <row r="478" spans="1:16" x14ac:dyDescent="0.4">
      <c r="A478" s="79"/>
      <c r="B478" s="80"/>
      <c r="C478" s="79"/>
      <c r="D478" s="83"/>
      <c r="E478" s="83"/>
      <c r="F478" s="79"/>
      <c r="G478" s="80"/>
      <c r="H478" s="68">
        <f>+J477-H477+1</f>
        <v>1</v>
      </c>
      <c r="I478" s="69"/>
      <c r="J478" s="70"/>
      <c r="K478" s="62"/>
      <c r="L478" s="64"/>
      <c r="M478" s="62"/>
      <c r="N478" s="63"/>
      <c r="O478" s="63"/>
      <c r="P478" s="64"/>
    </row>
    <row r="479" spans="1:16" x14ac:dyDescent="0.4">
      <c r="A479" s="79"/>
      <c r="B479" s="80"/>
      <c r="C479" s="79"/>
      <c r="D479" s="83"/>
      <c r="E479" s="83"/>
      <c r="F479" s="79"/>
      <c r="G479" s="80"/>
      <c r="H479" s="4" t="s">
        <v>23</v>
      </c>
      <c r="I479" s="10"/>
      <c r="J479" s="4" t="s">
        <v>24</v>
      </c>
      <c r="K479" s="62"/>
      <c r="L479" s="64"/>
      <c r="M479" s="62"/>
      <c r="N479" s="63"/>
      <c r="O479" s="63"/>
      <c r="P479" s="64"/>
    </row>
    <row r="480" spans="1:16" x14ac:dyDescent="0.4">
      <c r="A480" s="79"/>
      <c r="B480" s="80"/>
      <c r="C480" s="79"/>
      <c r="D480" s="83"/>
      <c r="E480" s="83"/>
      <c r="F480" s="79"/>
      <c r="G480" s="80"/>
      <c r="H480" s="2">
        <f>+VLOOKUP(A460,出張情報入力フォーム!A:R,12,FALSE)</f>
        <v>0</v>
      </c>
      <c r="I480" s="11" t="s">
        <v>26</v>
      </c>
      <c r="J480" s="12">
        <f>+VLOOKUP(A460,出張情報入力フォーム!A:R,15,FALSE)</f>
        <v>0</v>
      </c>
      <c r="K480" s="62"/>
      <c r="L480" s="64"/>
      <c r="M480" s="62"/>
      <c r="N480" s="63"/>
      <c r="O480" s="63"/>
      <c r="P480" s="64"/>
    </row>
    <row r="481" spans="1:16" x14ac:dyDescent="0.4">
      <c r="A481" s="79"/>
      <c r="B481" s="80"/>
      <c r="C481" s="79"/>
      <c r="D481" s="83"/>
      <c r="E481" s="83"/>
      <c r="F481" s="79"/>
      <c r="G481" s="80"/>
      <c r="H481" s="4" t="s">
        <v>44</v>
      </c>
      <c r="I481" s="10"/>
      <c r="J481" s="4" t="s">
        <v>39</v>
      </c>
      <c r="K481" s="62"/>
      <c r="L481" s="64"/>
      <c r="M481" s="62"/>
      <c r="N481" s="63"/>
      <c r="O481" s="63"/>
      <c r="P481" s="64"/>
    </row>
    <row r="482" spans="1:16" x14ac:dyDescent="0.4">
      <c r="A482" s="81"/>
      <c r="B482" s="82"/>
      <c r="C482" s="81"/>
      <c r="D482" s="83"/>
      <c r="E482" s="83"/>
      <c r="F482" s="81"/>
      <c r="G482" s="82"/>
      <c r="H482" s="13">
        <f>+VLOOKUP(A460,出張情報入力フォーム!A:R,13,FALSE)</f>
        <v>0</v>
      </c>
      <c r="I482" s="14" t="s">
        <v>26</v>
      </c>
      <c r="J482" s="13">
        <f>+VLOOKUP(A460,出張情報入力フォーム!A:R,16,FALSE)</f>
        <v>0</v>
      </c>
      <c r="K482" s="65"/>
      <c r="L482" s="67"/>
      <c r="M482" s="65"/>
      <c r="N482" s="66"/>
      <c r="O482" s="66"/>
      <c r="P482" s="67"/>
    </row>
    <row r="483" spans="1:16" x14ac:dyDescent="0.4">
      <c r="A483" t="s">
        <v>12</v>
      </c>
      <c r="L483" t="s">
        <v>13</v>
      </c>
    </row>
    <row r="484" spans="1:16" ht="38.1" customHeight="1" x14ac:dyDescent="0.4">
      <c r="A484" s="21" t="s">
        <v>56</v>
      </c>
      <c r="B484" s="84" t="s">
        <v>14</v>
      </c>
      <c r="C484" s="85"/>
      <c r="D484" s="85"/>
      <c r="E484" s="85"/>
      <c r="F484" s="85"/>
      <c r="G484" s="85"/>
      <c r="H484" s="85"/>
      <c r="I484" s="85"/>
      <c r="J484" s="85"/>
      <c r="K484" s="86"/>
      <c r="L484" s="93" t="str">
        <f>+VLOOKUP(A460,出張情報入力フォーム!A:S,19,FALSE)&amp;""</f>
        <v/>
      </c>
      <c r="M484" s="94"/>
      <c r="N484" s="94"/>
      <c r="O484" s="94"/>
      <c r="P484" s="95"/>
    </row>
    <row r="485" spans="1:16" ht="38.1" customHeight="1" x14ac:dyDescent="0.4">
      <c r="A485" s="22"/>
      <c r="B485" s="87" t="s">
        <v>15</v>
      </c>
      <c r="C485" s="88"/>
      <c r="D485" s="88"/>
      <c r="E485" s="88"/>
      <c r="F485" s="88"/>
      <c r="G485" s="88"/>
      <c r="H485" s="88"/>
      <c r="I485" s="88"/>
      <c r="J485" s="88"/>
      <c r="K485" s="89"/>
      <c r="L485" s="96"/>
      <c r="M485" s="97"/>
      <c r="N485" s="97"/>
      <c r="O485" s="97"/>
      <c r="P485" s="98"/>
    </row>
    <row r="486" spans="1:16" ht="38.1" customHeight="1" x14ac:dyDescent="0.4">
      <c r="A486" s="23"/>
      <c r="B486" s="90" t="s">
        <v>16</v>
      </c>
      <c r="C486" s="91"/>
      <c r="D486" s="91"/>
      <c r="E486" s="91"/>
      <c r="F486" s="91"/>
      <c r="G486" s="91"/>
      <c r="H486" s="91"/>
      <c r="I486" s="91"/>
      <c r="J486" s="91"/>
      <c r="K486" s="92"/>
      <c r="L486" s="99"/>
      <c r="M486" s="100"/>
      <c r="N486" s="100"/>
      <c r="O486" s="100"/>
      <c r="P486" s="101"/>
    </row>
    <row r="487" spans="1:16" x14ac:dyDescent="0.4">
      <c r="A487" s="5">
        <v>19</v>
      </c>
    </row>
    <row r="488" spans="1:16" x14ac:dyDescent="0.4">
      <c r="P488" t="s">
        <v>68</v>
      </c>
    </row>
    <row r="489" spans="1:16" ht="25.5" x14ac:dyDescent="0.4">
      <c r="A489" s="71" t="s">
        <v>66</v>
      </c>
      <c r="B489" s="72"/>
      <c r="C489" s="72"/>
      <c r="D489" s="72"/>
      <c r="E489" s="72"/>
      <c r="F489" s="72"/>
      <c r="G489" s="72"/>
      <c r="H489" s="72"/>
      <c r="I489" s="72"/>
      <c r="J489" s="72"/>
      <c r="K489" s="72"/>
      <c r="L489" s="72"/>
      <c r="M489" s="72"/>
      <c r="N489" s="72"/>
      <c r="O489" s="72"/>
      <c r="P489" s="72"/>
    </row>
    <row r="490" spans="1:16" x14ac:dyDescent="0.4">
      <c r="N490" s="57" t="s">
        <v>55</v>
      </c>
      <c r="O490" s="58"/>
    </row>
    <row r="491" spans="1:16" x14ac:dyDescent="0.4">
      <c r="N491" s="73"/>
      <c r="O491" s="74"/>
    </row>
    <row r="492" spans="1:16" x14ac:dyDescent="0.4">
      <c r="A492" t="s">
        <v>0</v>
      </c>
      <c r="N492" s="75"/>
      <c r="O492" s="76"/>
    </row>
    <row r="493" spans="1:16" x14ac:dyDescent="0.4">
      <c r="J493" s="53">
        <f>出張情報入力フォーム!R1</f>
        <v>45748</v>
      </c>
      <c r="K493" s="53"/>
    </row>
    <row r="494" spans="1:16" x14ac:dyDescent="0.4">
      <c r="J494" s="1" t="s">
        <v>1</v>
      </c>
      <c r="L494" s="3" t="str">
        <f>出張情報入力フォーム!R2&amp;""</f>
        <v/>
      </c>
    </row>
    <row r="496" spans="1:16" x14ac:dyDescent="0.4">
      <c r="A496" s="55" t="s">
        <v>59</v>
      </c>
      <c r="B496" s="55"/>
      <c r="C496" s="55"/>
      <c r="D496" s="55"/>
      <c r="E496" s="55"/>
      <c r="F496" s="55"/>
      <c r="G496" s="55"/>
      <c r="H496" s="55"/>
      <c r="I496" s="55"/>
      <c r="J496" s="55"/>
      <c r="K496" s="55"/>
      <c r="L496" s="55"/>
      <c r="M496" s="55"/>
      <c r="N496" s="55"/>
      <c r="O496" s="55"/>
      <c r="P496" s="55"/>
    </row>
    <row r="498" spans="1:16" x14ac:dyDescent="0.4">
      <c r="A498" t="s">
        <v>2</v>
      </c>
      <c r="C498" s="54" t="str">
        <f>出張情報入力フォーム!D1&amp;""</f>
        <v/>
      </c>
      <c r="D498" s="54"/>
      <c r="E498" s="54"/>
      <c r="F498" s="54"/>
      <c r="G498" s="54"/>
      <c r="H498" s="54"/>
      <c r="I498" s="54"/>
      <c r="J498" s="54"/>
      <c r="K498" s="54"/>
      <c r="L498" s="54"/>
      <c r="M498" s="54"/>
      <c r="N498" s="54"/>
      <c r="O498" s="54"/>
      <c r="P498" s="54"/>
    </row>
    <row r="499" spans="1:16" x14ac:dyDescent="0.4">
      <c r="A499" t="s">
        <v>3</v>
      </c>
      <c r="C499" s="54" t="str">
        <f>出張情報入力フォーム!D2&amp;""</f>
        <v/>
      </c>
      <c r="D499" s="54"/>
      <c r="E499" s="54"/>
      <c r="F499" s="54"/>
      <c r="G499" s="54"/>
      <c r="H499" s="54"/>
      <c r="I499" s="54"/>
      <c r="J499" s="54"/>
      <c r="K499" s="54"/>
      <c r="L499" s="54"/>
      <c r="M499" s="54"/>
      <c r="N499" s="54"/>
      <c r="O499" s="54"/>
      <c r="P499" s="54"/>
    </row>
    <row r="500" spans="1:16" x14ac:dyDescent="0.4">
      <c r="A500" t="s">
        <v>4</v>
      </c>
      <c r="C500" s="54" t="str">
        <f>出張情報入力フォーム!D3&amp;""</f>
        <v/>
      </c>
      <c r="D500" s="54"/>
      <c r="E500" s="54"/>
      <c r="F500" s="54"/>
      <c r="G500" s="54"/>
      <c r="H500" s="54"/>
      <c r="I500" s="54"/>
      <c r="J500" s="54"/>
      <c r="K500" s="54"/>
      <c r="L500" s="54"/>
      <c r="M500" s="54"/>
      <c r="N500" s="54"/>
      <c r="O500" s="54"/>
      <c r="P500" s="54"/>
    </row>
    <row r="501" spans="1:16" x14ac:dyDescent="0.4">
      <c r="A501" t="s">
        <v>5</v>
      </c>
      <c r="D501" t="s">
        <v>17</v>
      </c>
    </row>
    <row r="503" spans="1:16" x14ac:dyDescent="0.4">
      <c r="A503" s="56" t="s">
        <v>11</v>
      </c>
      <c r="B503" s="56"/>
      <c r="C503" s="6" t="s">
        <v>21</v>
      </c>
      <c r="D503" s="56" t="s">
        <v>22</v>
      </c>
      <c r="E503" s="56"/>
      <c r="F503" s="57" t="s">
        <v>6</v>
      </c>
      <c r="G503" s="58"/>
      <c r="H503" s="56" t="s">
        <v>7</v>
      </c>
      <c r="I503" s="56"/>
      <c r="J503" s="56"/>
      <c r="K503" s="56" t="s">
        <v>8</v>
      </c>
      <c r="L503" s="56"/>
      <c r="M503" s="56" t="s">
        <v>9</v>
      </c>
      <c r="N503" s="56"/>
      <c r="O503" s="56"/>
      <c r="P503" s="56"/>
    </row>
    <row r="504" spans="1:16" ht="18.75" customHeight="1" x14ac:dyDescent="0.4">
      <c r="A504" s="77" t="str">
        <f>+VLOOKUP(A487,出張情報入力フォーム!A:R,2,FALSE)&amp;""</f>
        <v/>
      </c>
      <c r="B504" s="78"/>
      <c r="C504" s="77" t="str">
        <f>+VLOOKUP(A487,出張情報入力フォーム!A:R,4,FALSE)&amp;""</f>
        <v/>
      </c>
      <c r="D504" s="83" t="str">
        <f>VLOOKUP(A487,出張情報入力フォーム!A:R,5,0)&amp;""</f>
        <v/>
      </c>
      <c r="E504" s="83"/>
      <c r="F504" s="77" t="str">
        <f>+VLOOKUP(A487,出張情報入力フォーム!A:R,7,FALSE)&amp;""</f>
        <v/>
      </c>
      <c r="G504" s="78"/>
      <c r="H504" s="7">
        <f>+VLOOKUP(A487,出張情報入力フォーム!A:R,9,FALSE)</f>
        <v>0</v>
      </c>
      <c r="I504" s="8" t="s">
        <v>10</v>
      </c>
      <c r="J504" s="9">
        <f>+VLOOKUP(A487,出張情報入力フォーム!A:R,11,FALSE)</f>
        <v>0</v>
      </c>
      <c r="K504" s="59" t="str">
        <f>IF(VLOOKUP(A487,出張情報入力フォーム!A:R,17,FALSE)="その他",出張情報入力フォーム!Q42,VLOOKUP(A487,出張情報入力フォーム!A:R,17,FALSE))</f>
        <v>核融合科学研究所</v>
      </c>
      <c r="L504" s="61"/>
      <c r="M504" s="59" t="str">
        <f>+VLOOKUP(A487,出張情報入力フォーム!A:R,18,FALSE)&amp;CHAR(10)&amp;出張情報入力フォーム!R42</f>
        <v xml:space="preserve">
</v>
      </c>
      <c r="N504" s="60"/>
      <c r="O504" s="60"/>
      <c r="P504" s="61"/>
    </row>
    <row r="505" spans="1:16" x14ac:dyDescent="0.4">
      <c r="A505" s="79"/>
      <c r="B505" s="80"/>
      <c r="C505" s="79"/>
      <c r="D505" s="83"/>
      <c r="E505" s="83"/>
      <c r="F505" s="79"/>
      <c r="G505" s="80"/>
      <c r="H505" s="68">
        <f>+J504-H504+1</f>
        <v>1</v>
      </c>
      <c r="I505" s="69"/>
      <c r="J505" s="70"/>
      <c r="K505" s="62"/>
      <c r="L505" s="64"/>
      <c r="M505" s="62"/>
      <c r="N505" s="63"/>
      <c r="O505" s="63"/>
      <c r="P505" s="64"/>
    </row>
    <row r="506" spans="1:16" x14ac:dyDescent="0.4">
      <c r="A506" s="79"/>
      <c r="B506" s="80"/>
      <c r="C506" s="79"/>
      <c r="D506" s="83"/>
      <c r="E506" s="83"/>
      <c r="F506" s="79"/>
      <c r="G506" s="80"/>
      <c r="H506" s="4" t="s">
        <v>23</v>
      </c>
      <c r="I506" s="10"/>
      <c r="J506" s="4" t="s">
        <v>24</v>
      </c>
      <c r="K506" s="62"/>
      <c r="L506" s="64"/>
      <c r="M506" s="62"/>
      <c r="N506" s="63"/>
      <c r="O506" s="63"/>
      <c r="P506" s="64"/>
    </row>
    <row r="507" spans="1:16" x14ac:dyDescent="0.4">
      <c r="A507" s="79"/>
      <c r="B507" s="80"/>
      <c r="C507" s="79"/>
      <c r="D507" s="83"/>
      <c r="E507" s="83"/>
      <c r="F507" s="79"/>
      <c r="G507" s="80"/>
      <c r="H507" s="2">
        <f>+VLOOKUP(A487,出張情報入力フォーム!A:R,12,FALSE)</f>
        <v>0</v>
      </c>
      <c r="I507" s="11" t="s">
        <v>26</v>
      </c>
      <c r="J507" s="12">
        <f>+VLOOKUP(A487,出張情報入力フォーム!A:R,15,FALSE)</f>
        <v>0</v>
      </c>
      <c r="K507" s="62"/>
      <c r="L507" s="64"/>
      <c r="M507" s="62"/>
      <c r="N507" s="63"/>
      <c r="O507" s="63"/>
      <c r="P507" s="64"/>
    </row>
    <row r="508" spans="1:16" x14ac:dyDescent="0.4">
      <c r="A508" s="79"/>
      <c r="B508" s="80"/>
      <c r="C508" s="79"/>
      <c r="D508" s="83"/>
      <c r="E508" s="83"/>
      <c r="F508" s="79"/>
      <c r="G508" s="80"/>
      <c r="H508" s="4" t="s">
        <v>45</v>
      </c>
      <c r="I508" s="10"/>
      <c r="J508" s="4" t="s">
        <v>38</v>
      </c>
      <c r="K508" s="62"/>
      <c r="L508" s="64"/>
      <c r="M508" s="62"/>
      <c r="N508" s="63"/>
      <c r="O508" s="63"/>
      <c r="P508" s="64"/>
    </row>
    <row r="509" spans="1:16" x14ac:dyDescent="0.4">
      <c r="A509" s="81"/>
      <c r="B509" s="82"/>
      <c r="C509" s="81"/>
      <c r="D509" s="83"/>
      <c r="E509" s="83"/>
      <c r="F509" s="81"/>
      <c r="G509" s="82"/>
      <c r="H509" s="13">
        <f>+VLOOKUP(A487,出張情報入力フォーム!A:R,13,FALSE)</f>
        <v>0</v>
      </c>
      <c r="I509" s="14" t="s">
        <v>26</v>
      </c>
      <c r="J509" s="13">
        <f>+VLOOKUP(A487,出張情報入力フォーム!A:R,16,FALSE)</f>
        <v>0</v>
      </c>
      <c r="K509" s="65"/>
      <c r="L509" s="67"/>
      <c r="M509" s="65"/>
      <c r="N509" s="66"/>
      <c r="O509" s="66"/>
      <c r="P509" s="67"/>
    </row>
    <row r="510" spans="1:16" x14ac:dyDescent="0.4">
      <c r="A510" t="s">
        <v>12</v>
      </c>
      <c r="L510" t="s">
        <v>13</v>
      </c>
    </row>
    <row r="511" spans="1:16" ht="38.1" customHeight="1" x14ac:dyDescent="0.4">
      <c r="A511" s="21" t="s">
        <v>56</v>
      </c>
      <c r="B511" s="84" t="s">
        <v>14</v>
      </c>
      <c r="C511" s="85"/>
      <c r="D511" s="85"/>
      <c r="E511" s="85"/>
      <c r="F511" s="85"/>
      <c r="G511" s="85"/>
      <c r="H511" s="85"/>
      <c r="I511" s="85"/>
      <c r="J511" s="85"/>
      <c r="K511" s="86"/>
      <c r="L511" s="93" t="str">
        <f>+VLOOKUP(A487,出張情報入力フォーム!A:S,19,FALSE)&amp;""</f>
        <v/>
      </c>
      <c r="M511" s="94"/>
      <c r="N511" s="94"/>
      <c r="O511" s="94"/>
      <c r="P511" s="95"/>
    </row>
    <row r="512" spans="1:16" ht="38.1" customHeight="1" x14ac:dyDescent="0.4">
      <c r="A512" s="22"/>
      <c r="B512" s="87" t="s">
        <v>15</v>
      </c>
      <c r="C512" s="88"/>
      <c r="D512" s="88"/>
      <c r="E512" s="88"/>
      <c r="F512" s="88"/>
      <c r="G512" s="88"/>
      <c r="H512" s="88"/>
      <c r="I512" s="88"/>
      <c r="J512" s="88"/>
      <c r="K512" s="89"/>
      <c r="L512" s="96"/>
      <c r="M512" s="97"/>
      <c r="N512" s="97"/>
      <c r="O512" s="97"/>
      <c r="P512" s="98"/>
    </row>
    <row r="513" spans="1:28" ht="38.1" customHeight="1" x14ac:dyDescent="0.4">
      <c r="A513" s="23"/>
      <c r="B513" s="90" t="s">
        <v>16</v>
      </c>
      <c r="C513" s="91"/>
      <c r="D513" s="91"/>
      <c r="E513" s="91"/>
      <c r="F513" s="91"/>
      <c r="G513" s="91"/>
      <c r="H513" s="91"/>
      <c r="I513" s="91"/>
      <c r="J513" s="91"/>
      <c r="K513" s="92"/>
      <c r="L513" s="99"/>
      <c r="M513" s="100"/>
      <c r="N513" s="100"/>
      <c r="O513" s="100"/>
      <c r="P513" s="101"/>
    </row>
    <row r="514" spans="1:28" x14ac:dyDescent="0.4">
      <c r="A514" s="5">
        <v>20</v>
      </c>
    </row>
    <row r="515" spans="1:28" x14ac:dyDescent="0.4">
      <c r="P515" t="s">
        <v>68</v>
      </c>
    </row>
    <row r="516" spans="1:28" ht="25.5" x14ac:dyDescent="0.4">
      <c r="A516" s="71" t="s">
        <v>66</v>
      </c>
      <c r="B516" s="72"/>
      <c r="C516" s="72"/>
      <c r="D516" s="72"/>
      <c r="E516" s="72"/>
      <c r="F516" s="72"/>
      <c r="G516" s="72"/>
      <c r="H516" s="72"/>
      <c r="I516" s="72"/>
      <c r="J516" s="72"/>
      <c r="K516" s="72"/>
      <c r="L516" s="72"/>
      <c r="M516" s="72"/>
      <c r="N516" s="72"/>
      <c r="O516" s="72"/>
      <c r="P516" s="72"/>
    </row>
    <row r="517" spans="1:28" x14ac:dyDescent="0.4">
      <c r="N517" s="57" t="s">
        <v>55</v>
      </c>
      <c r="O517" s="58"/>
    </row>
    <row r="518" spans="1:28" x14ac:dyDescent="0.4">
      <c r="N518" s="73"/>
      <c r="O518" s="74"/>
    </row>
    <row r="519" spans="1:28" x14ac:dyDescent="0.4">
      <c r="A519" t="s">
        <v>0</v>
      </c>
      <c r="N519" s="75"/>
      <c r="O519" s="76"/>
    </row>
    <row r="520" spans="1:28" x14ac:dyDescent="0.4">
      <c r="J520" s="53">
        <f>出張情報入力フォーム!R1</f>
        <v>45748</v>
      </c>
      <c r="K520" s="53"/>
      <c r="AB520" s="15"/>
    </row>
    <row r="521" spans="1:28" x14ac:dyDescent="0.4">
      <c r="J521" s="1" t="s">
        <v>1</v>
      </c>
      <c r="L521" s="3" t="str">
        <f>出張情報入力フォーム!R2&amp;""</f>
        <v/>
      </c>
    </row>
    <row r="523" spans="1:28" x14ac:dyDescent="0.4">
      <c r="A523" s="55" t="s">
        <v>59</v>
      </c>
      <c r="B523" s="55"/>
      <c r="C523" s="55"/>
      <c r="D523" s="55"/>
      <c r="E523" s="55"/>
      <c r="F523" s="55"/>
      <c r="G523" s="55"/>
      <c r="H523" s="55"/>
      <c r="I523" s="55"/>
      <c r="J523" s="55"/>
      <c r="K523" s="55"/>
      <c r="L523" s="55"/>
      <c r="M523" s="55"/>
      <c r="N523" s="55"/>
      <c r="O523" s="55"/>
      <c r="P523" s="55"/>
    </row>
    <row r="525" spans="1:28" x14ac:dyDescent="0.4">
      <c r="A525" t="s">
        <v>2</v>
      </c>
      <c r="C525" s="54" t="str">
        <f>出張情報入力フォーム!D1&amp;""</f>
        <v/>
      </c>
      <c r="D525" s="54"/>
      <c r="E525" s="54"/>
      <c r="F525" s="54"/>
      <c r="G525" s="54"/>
      <c r="H525" s="54"/>
      <c r="I525" s="54"/>
      <c r="J525" s="54"/>
      <c r="K525" s="54"/>
      <c r="L525" s="54"/>
      <c r="M525" s="54"/>
      <c r="N525" s="54"/>
      <c r="O525" s="54"/>
      <c r="P525" s="54"/>
    </row>
    <row r="526" spans="1:28" x14ac:dyDescent="0.4">
      <c r="A526" t="s">
        <v>3</v>
      </c>
      <c r="C526" s="54" t="str">
        <f>出張情報入力フォーム!D2&amp;""</f>
        <v/>
      </c>
      <c r="D526" s="54"/>
      <c r="E526" s="54"/>
      <c r="F526" s="54"/>
      <c r="G526" s="54"/>
      <c r="H526" s="54"/>
      <c r="I526" s="54"/>
      <c r="J526" s="54"/>
      <c r="K526" s="54"/>
      <c r="L526" s="54"/>
      <c r="M526" s="54"/>
      <c r="N526" s="54"/>
      <c r="O526" s="54"/>
      <c r="P526" s="54"/>
    </row>
    <row r="527" spans="1:28" x14ac:dyDescent="0.4">
      <c r="A527" t="s">
        <v>4</v>
      </c>
      <c r="C527" s="54" t="str">
        <f>出張情報入力フォーム!D3&amp;""</f>
        <v/>
      </c>
      <c r="D527" s="54"/>
      <c r="E527" s="54"/>
      <c r="F527" s="54"/>
      <c r="G527" s="54"/>
      <c r="H527" s="54"/>
      <c r="I527" s="54"/>
      <c r="J527" s="54"/>
      <c r="K527" s="54"/>
      <c r="L527" s="54"/>
      <c r="M527" s="54"/>
      <c r="N527" s="54"/>
      <c r="O527" s="54"/>
      <c r="P527" s="54"/>
    </row>
    <row r="528" spans="1:28" x14ac:dyDescent="0.4">
      <c r="A528" t="s">
        <v>5</v>
      </c>
      <c r="D528" t="s">
        <v>17</v>
      </c>
    </row>
    <row r="530" spans="1:16" x14ac:dyDescent="0.4">
      <c r="A530" s="56" t="s">
        <v>11</v>
      </c>
      <c r="B530" s="56"/>
      <c r="C530" s="6" t="s">
        <v>21</v>
      </c>
      <c r="D530" s="56" t="s">
        <v>22</v>
      </c>
      <c r="E530" s="56"/>
      <c r="F530" s="57" t="s">
        <v>6</v>
      </c>
      <c r="G530" s="58"/>
      <c r="H530" s="56" t="s">
        <v>7</v>
      </c>
      <c r="I530" s="56"/>
      <c r="J530" s="56"/>
      <c r="K530" s="56" t="s">
        <v>8</v>
      </c>
      <c r="L530" s="56"/>
      <c r="M530" s="56" t="s">
        <v>9</v>
      </c>
      <c r="N530" s="56"/>
      <c r="O530" s="56"/>
      <c r="P530" s="56"/>
    </row>
    <row r="531" spans="1:16" ht="18.75" customHeight="1" x14ac:dyDescent="0.4">
      <c r="A531" s="77" t="str">
        <f>+VLOOKUP(A514,出張情報入力フォーム!A:R,2,FALSE)&amp;""</f>
        <v/>
      </c>
      <c r="B531" s="78"/>
      <c r="C531" s="77" t="str">
        <f>+VLOOKUP(A514,出張情報入力フォーム!A:R,4,FALSE)&amp;""</f>
        <v/>
      </c>
      <c r="D531" s="83" t="str">
        <f>VLOOKUP(A514,出張情報入力フォーム!A:R,5,0)&amp;""</f>
        <v/>
      </c>
      <c r="E531" s="83"/>
      <c r="F531" s="77" t="str">
        <f>+VLOOKUP(A514,出張情報入力フォーム!A:R,7,FALSE)&amp;""</f>
        <v/>
      </c>
      <c r="G531" s="78"/>
      <c r="H531" s="7">
        <f>+VLOOKUP(A514,出張情報入力フォーム!A:R,9,FALSE)</f>
        <v>0</v>
      </c>
      <c r="I531" s="8" t="s">
        <v>10</v>
      </c>
      <c r="J531" s="9">
        <f>+VLOOKUP(A514,出張情報入力フォーム!A:R,11,FALSE)</f>
        <v>0</v>
      </c>
      <c r="K531" s="59" t="str">
        <f>IF(VLOOKUP(A514,出張情報入力フォーム!A:R,17,FALSE)="その他",出張情報入力フォーム!Q44,VLOOKUP(A514,出張情報入力フォーム!A:R,17,FALSE))</f>
        <v>核融合科学研究所</v>
      </c>
      <c r="L531" s="61"/>
      <c r="M531" s="59" t="str">
        <f>+VLOOKUP(A514,出張情報入力フォーム!A:R,18,FALSE)&amp;CHAR(10)&amp;出張情報入力フォーム!R44</f>
        <v xml:space="preserve">
</v>
      </c>
      <c r="N531" s="60"/>
      <c r="O531" s="60"/>
      <c r="P531" s="61"/>
    </row>
    <row r="532" spans="1:16" x14ac:dyDescent="0.4">
      <c r="A532" s="79"/>
      <c r="B532" s="80"/>
      <c r="C532" s="79"/>
      <c r="D532" s="83"/>
      <c r="E532" s="83"/>
      <c r="F532" s="79"/>
      <c r="G532" s="80"/>
      <c r="H532" s="68">
        <f>+J531-H531+1</f>
        <v>1</v>
      </c>
      <c r="I532" s="69"/>
      <c r="J532" s="70"/>
      <c r="K532" s="62"/>
      <c r="L532" s="64"/>
      <c r="M532" s="62"/>
      <c r="N532" s="63"/>
      <c r="O532" s="63"/>
      <c r="P532" s="64"/>
    </row>
    <row r="533" spans="1:16" x14ac:dyDescent="0.4">
      <c r="A533" s="79"/>
      <c r="B533" s="80"/>
      <c r="C533" s="79"/>
      <c r="D533" s="83"/>
      <c r="E533" s="83"/>
      <c r="F533" s="79"/>
      <c r="G533" s="80"/>
      <c r="H533" s="4" t="s">
        <v>23</v>
      </c>
      <c r="I533" s="10"/>
      <c r="J533" s="4" t="s">
        <v>24</v>
      </c>
      <c r="K533" s="62"/>
      <c r="L533" s="64"/>
      <c r="M533" s="62"/>
      <c r="N533" s="63"/>
      <c r="O533" s="63"/>
      <c r="P533" s="64"/>
    </row>
    <row r="534" spans="1:16" x14ac:dyDescent="0.4">
      <c r="A534" s="79"/>
      <c r="B534" s="80"/>
      <c r="C534" s="79"/>
      <c r="D534" s="83"/>
      <c r="E534" s="83"/>
      <c r="F534" s="79"/>
      <c r="G534" s="80"/>
      <c r="H534" s="2">
        <f>+VLOOKUP(A514,出張情報入力フォーム!A:R,12,FALSE)</f>
        <v>0</v>
      </c>
      <c r="I534" s="11" t="s">
        <v>26</v>
      </c>
      <c r="J534" s="12">
        <f>+VLOOKUP(A514,出張情報入力フォーム!A:R,15,FALSE)</f>
        <v>0</v>
      </c>
      <c r="K534" s="62"/>
      <c r="L534" s="64"/>
      <c r="M534" s="62"/>
      <c r="N534" s="63"/>
      <c r="O534" s="63"/>
      <c r="P534" s="64"/>
    </row>
    <row r="535" spans="1:16" x14ac:dyDescent="0.4">
      <c r="A535" s="79"/>
      <c r="B535" s="80"/>
      <c r="C535" s="79"/>
      <c r="D535" s="83"/>
      <c r="E535" s="83"/>
      <c r="F535" s="79"/>
      <c r="G535" s="80"/>
      <c r="H535" s="4" t="s">
        <v>44</v>
      </c>
      <c r="I535" s="10"/>
      <c r="J535" s="4" t="s">
        <v>38</v>
      </c>
      <c r="K535" s="62"/>
      <c r="L535" s="64"/>
      <c r="M535" s="62"/>
      <c r="N535" s="63"/>
      <c r="O535" s="63"/>
      <c r="P535" s="64"/>
    </row>
    <row r="536" spans="1:16" x14ac:dyDescent="0.4">
      <c r="A536" s="81"/>
      <c r="B536" s="82"/>
      <c r="C536" s="81"/>
      <c r="D536" s="83"/>
      <c r="E536" s="83"/>
      <c r="F536" s="81"/>
      <c r="G536" s="82"/>
      <c r="H536" s="13">
        <f>+VLOOKUP(A514,出張情報入力フォーム!A:R,13,FALSE)</f>
        <v>0</v>
      </c>
      <c r="I536" s="14" t="s">
        <v>26</v>
      </c>
      <c r="J536" s="13">
        <f>+VLOOKUP(A514,出張情報入力フォーム!A:R,16,FALSE)</f>
        <v>0</v>
      </c>
      <c r="K536" s="65"/>
      <c r="L536" s="67"/>
      <c r="M536" s="65"/>
      <c r="N536" s="66"/>
      <c r="O536" s="66"/>
      <c r="P536" s="67"/>
    </row>
    <row r="537" spans="1:16" x14ac:dyDescent="0.4">
      <c r="A537" t="s">
        <v>12</v>
      </c>
      <c r="L537" t="s">
        <v>13</v>
      </c>
    </row>
    <row r="538" spans="1:16" ht="38.1" customHeight="1" x14ac:dyDescent="0.4">
      <c r="A538" s="21" t="s">
        <v>56</v>
      </c>
      <c r="B538" s="84" t="s">
        <v>14</v>
      </c>
      <c r="C538" s="85"/>
      <c r="D538" s="85"/>
      <c r="E538" s="85"/>
      <c r="F538" s="85"/>
      <c r="G538" s="85"/>
      <c r="H538" s="85"/>
      <c r="I538" s="85"/>
      <c r="J538" s="85"/>
      <c r="K538" s="86"/>
      <c r="L538" s="93" t="str">
        <f>+VLOOKUP(A514,出張情報入力フォーム!A:S,19,FALSE)&amp;""</f>
        <v/>
      </c>
      <c r="M538" s="94"/>
      <c r="N538" s="94"/>
      <c r="O538" s="94"/>
      <c r="P538" s="95"/>
    </row>
    <row r="539" spans="1:16" ht="38.1" customHeight="1" x14ac:dyDescent="0.4">
      <c r="A539" s="22"/>
      <c r="B539" s="87" t="s">
        <v>15</v>
      </c>
      <c r="C539" s="88"/>
      <c r="D539" s="88"/>
      <c r="E539" s="88"/>
      <c r="F539" s="88"/>
      <c r="G539" s="88"/>
      <c r="H539" s="88"/>
      <c r="I539" s="88"/>
      <c r="J539" s="88"/>
      <c r="K539" s="89"/>
      <c r="L539" s="96"/>
      <c r="M539" s="97"/>
      <c r="N539" s="97"/>
      <c r="O539" s="97"/>
      <c r="P539" s="98"/>
    </row>
    <row r="540" spans="1:16" ht="38.1" customHeight="1" x14ac:dyDescent="0.4">
      <c r="A540" s="23"/>
      <c r="B540" s="90" t="s">
        <v>16</v>
      </c>
      <c r="C540" s="91"/>
      <c r="D540" s="91"/>
      <c r="E540" s="91"/>
      <c r="F540" s="91"/>
      <c r="G540" s="91"/>
      <c r="H540" s="91"/>
      <c r="I540" s="91"/>
      <c r="J540" s="91"/>
      <c r="K540" s="92"/>
      <c r="L540" s="99"/>
      <c r="M540" s="100"/>
      <c r="N540" s="100"/>
      <c r="O540" s="100"/>
      <c r="P540" s="101"/>
    </row>
    <row r="541" spans="1:16" x14ac:dyDescent="0.4">
      <c r="A541" s="5">
        <v>21</v>
      </c>
    </row>
    <row r="542" spans="1:16" x14ac:dyDescent="0.4">
      <c r="P542" t="s">
        <v>68</v>
      </c>
    </row>
    <row r="543" spans="1:16" ht="25.5" x14ac:dyDescent="0.4">
      <c r="A543" s="71" t="s">
        <v>66</v>
      </c>
      <c r="B543" s="55"/>
      <c r="C543" s="55"/>
      <c r="D543" s="55"/>
      <c r="E543" s="55"/>
      <c r="F543" s="55"/>
      <c r="G543" s="55"/>
      <c r="H543" s="55"/>
      <c r="I543" s="55"/>
      <c r="J543" s="55"/>
      <c r="K543" s="55"/>
      <c r="L543" s="55"/>
      <c r="M543" s="55"/>
      <c r="N543" s="55"/>
      <c r="O543" s="55"/>
      <c r="P543" s="55"/>
    </row>
    <row r="544" spans="1:16" x14ac:dyDescent="0.4">
      <c r="N544" s="57" t="s">
        <v>55</v>
      </c>
      <c r="O544" s="58"/>
    </row>
    <row r="545" spans="1:16" x14ac:dyDescent="0.4">
      <c r="N545" s="73"/>
      <c r="O545" s="74"/>
    </row>
    <row r="546" spans="1:16" x14ac:dyDescent="0.4">
      <c r="A546" t="s">
        <v>0</v>
      </c>
      <c r="N546" s="75"/>
      <c r="O546" s="76"/>
    </row>
    <row r="547" spans="1:16" x14ac:dyDescent="0.4">
      <c r="J547" s="53">
        <f>出張情報入力フォーム!R1</f>
        <v>45748</v>
      </c>
      <c r="K547" s="53"/>
    </row>
    <row r="548" spans="1:16" x14ac:dyDescent="0.4">
      <c r="J548" s="1" t="s">
        <v>1</v>
      </c>
      <c r="L548" s="3" t="str">
        <f>出張情報入力フォーム!R2&amp;""</f>
        <v/>
      </c>
    </row>
    <row r="550" spans="1:16" x14ac:dyDescent="0.4">
      <c r="A550" s="55" t="s">
        <v>59</v>
      </c>
      <c r="B550" s="55"/>
      <c r="C550" s="55"/>
      <c r="D550" s="55"/>
      <c r="E550" s="55"/>
      <c r="F550" s="55"/>
      <c r="G550" s="55"/>
      <c r="H550" s="55"/>
      <c r="I550" s="55"/>
      <c r="J550" s="55"/>
      <c r="K550" s="55"/>
      <c r="L550" s="55"/>
      <c r="M550" s="55"/>
      <c r="N550" s="55"/>
      <c r="O550" s="55"/>
      <c r="P550" s="55"/>
    </row>
    <row r="552" spans="1:16" x14ac:dyDescent="0.4">
      <c r="A552" t="s">
        <v>2</v>
      </c>
      <c r="C552" s="54" t="str">
        <f>出張情報入力フォーム!D1&amp;""</f>
        <v/>
      </c>
      <c r="D552" s="54"/>
      <c r="E552" s="54"/>
      <c r="F552" s="54"/>
      <c r="G552" s="54"/>
      <c r="H552" s="54"/>
      <c r="I552" s="54"/>
      <c r="J552" s="54"/>
      <c r="K552" s="54"/>
      <c r="L552" s="54"/>
      <c r="M552" s="54"/>
      <c r="N552" s="54"/>
      <c r="O552" s="54"/>
      <c r="P552" s="54"/>
    </row>
    <row r="553" spans="1:16" x14ac:dyDescent="0.4">
      <c r="A553" t="s">
        <v>3</v>
      </c>
      <c r="C553" s="54" t="str">
        <f>出張情報入力フォーム!D2&amp;""</f>
        <v/>
      </c>
      <c r="D553" s="54"/>
      <c r="E553" s="54"/>
      <c r="F553" s="54"/>
      <c r="G553" s="54"/>
      <c r="H553" s="54"/>
      <c r="I553" s="54"/>
      <c r="J553" s="54"/>
      <c r="K553" s="54"/>
      <c r="L553" s="54"/>
      <c r="M553" s="54"/>
      <c r="N553" s="54"/>
      <c r="O553" s="54"/>
      <c r="P553" s="54"/>
    </row>
    <row r="554" spans="1:16" x14ac:dyDescent="0.4">
      <c r="A554" t="s">
        <v>4</v>
      </c>
      <c r="C554" s="54" t="str">
        <f>出張情報入力フォーム!D3&amp;""</f>
        <v/>
      </c>
      <c r="D554" s="54"/>
      <c r="E554" s="54"/>
      <c r="F554" s="54"/>
      <c r="G554" s="54"/>
      <c r="H554" s="54"/>
      <c r="I554" s="54"/>
      <c r="J554" s="54"/>
      <c r="K554" s="54"/>
      <c r="L554" s="54"/>
      <c r="M554" s="54"/>
      <c r="N554" s="54"/>
      <c r="O554" s="54"/>
      <c r="P554" s="54"/>
    </row>
    <row r="555" spans="1:16" x14ac:dyDescent="0.4">
      <c r="A555" t="s">
        <v>5</v>
      </c>
      <c r="D555" t="s">
        <v>17</v>
      </c>
    </row>
    <row r="557" spans="1:16" x14ac:dyDescent="0.4">
      <c r="A557" s="56" t="s">
        <v>11</v>
      </c>
      <c r="B557" s="56"/>
      <c r="C557" s="6" t="s">
        <v>21</v>
      </c>
      <c r="D557" s="56" t="s">
        <v>22</v>
      </c>
      <c r="E557" s="56"/>
      <c r="F557" s="57" t="s">
        <v>6</v>
      </c>
      <c r="G557" s="58"/>
      <c r="H557" s="56" t="s">
        <v>7</v>
      </c>
      <c r="I557" s="56"/>
      <c r="J557" s="56"/>
      <c r="K557" s="56" t="s">
        <v>8</v>
      </c>
      <c r="L557" s="56"/>
      <c r="M557" s="56" t="s">
        <v>9</v>
      </c>
      <c r="N557" s="56"/>
      <c r="O557" s="56"/>
      <c r="P557" s="56"/>
    </row>
    <row r="558" spans="1:16" ht="18.75" customHeight="1" x14ac:dyDescent="0.4">
      <c r="A558" s="77" t="str">
        <f>+VLOOKUP(A541,出張情報入力フォーム!A:R,2,FALSE)&amp;""</f>
        <v/>
      </c>
      <c r="B558" s="78"/>
      <c r="C558" s="77" t="str">
        <f>+VLOOKUP(A541,出張情報入力フォーム!A:R,4,FALSE)&amp;""</f>
        <v/>
      </c>
      <c r="D558" s="83" t="str">
        <f>VLOOKUP(A541,出張情報入力フォーム!A:R,5,0)&amp;""</f>
        <v/>
      </c>
      <c r="E558" s="83"/>
      <c r="F558" s="77" t="str">
        <f>+VLOOKUP(A541,出張情報入力フォーム!A:R,7,FALSE)&amp;""</f>
        <v/>
      </c>
      <c r="G558" s="78"/>
      <c r="H558" s="7">
        <f>+VLOOKUP(A541,出張情報入力フォーム!A:R,9,FALSE)</f>
        <v>0</v>
      </c>
      <c r="I558" s="8" t="s">
        <v>10</v>
      </c>
      <c r="J558" s="9">
        <f>+VLOOKUP(A541,出張情報入力フォーム!A:R,11,FALSE)</f>
        <v>0</v>
      </c>
      <c r="K558" s="59" t="str">
        <f>IF(VLOOKUP(A541,出張情報入力フォーム!A:R,17,FALSE)="その他",出張情報入力フォーム!Q46,VLOOKUP(A541,出張情報入力フォーム!A:R,17,FALSE))</f>
        <v>核融合科学研究所</v>
      </c>
      <c r="L558" s="61"/>
      <c r="M558" s="59" t="str">
        <f>+VLOOKUP(A541,出張情報入力フォーム!A:R,18,FALSE)&amp;CHAR(10)&amp;出張情報入力フォーム!R46</f>
        <v xml:space="preserve">
</v>
      </c>
      <c r="N558" s="60"/>
      <c r="O558" s="60"/>
      <c r="P558" s="61"/>
    </row>
    <row r="559" spans="1:16" x14ac:dyDescent="0.4">
      <c r="A559" s="79"/>
      <c r="B559" s="80"/>
      <c r="C559" s="79"/>
      <c r="D559" s="83"/>
      <c r="E559" s="83"/>
      <c r="F559" s="79"/>
      <c r="G559" s="80"/>
      <c r="H559" s="68">
        <f>+J558-H558+1</f>
        <v>1</v>
      </c>
      <c r="I559" s="69"/>
      <c r="J559" s="70"/>
      <c r="K559" s="62"/>
      <c r="L559" s="64"/>
      <c r="M559" s="62"/>
      <c r="N559" s="63"/>
      <c r="O559" s="63"/>
      <c r="P559" s="64"/>
    </row>
    <row r="560" spans="1:16" x14ac:dyDescent="0.4">
      <c r="A560" s="79"/>
      <c r="B560" s="80"/>
      <c r="C560" s="79"/>
      <c r="D560" s="83"/>
      <c r="E560" s="83"/>
      <c r="F560" s="79"/>
      <c r="G560" s="80"/>
      <c r="H560" s="4" t="s">
        <v>23</v>
      </c>
      <c r="I560" s="10"/>
      <c r="J560" s="4" t="s">
        <v>24</v>
      </c>
      <c r="K560" s="62"/>
      <c r="L560" s="64"/>
      <c r="M560" s="62"/>
      <c r="N560" s="63"/>
      <c r="O560" s="63"/>
      <c r="P560" s="64"/>
    </row>
    <row r="561" spans="1:16" x14ac:dyDescent="0.4">
      <c r="A561" s="79"/>
      <c r="B561" s="80"/>
      <c r="C561" s="79"/>
      <c r="D561" s="83"/>
      <c r="E561" s="83"/>
      <c r="F561" s="79"/>
      <c r="G561" s="80"/>
      <c r="H561" s="2">
        <f>+VLOOKUP(A541,出張情報入力フォーム!A:R,12,FALSE)</f>
        <v>0</v>
      </c>
      <c r="I561" s="11" t="s">
        <v>26</v>
      </c>
      <c r="J561" s="12">
        <f>+VLOOKUP(A541,出張情報入力フォーム!A:R,15,FALSE)</f>
        <v>0</v>
      </c>
      <c r="K561" s="62"/>
      <c r="L561" s="64"/>
      <c r="M561" s="62"/>
      <c r="N561" s="63"/>
      <c r="O561" s="63"/>
      <c r="P561" s="64"/>
    </row>
    <row r="562" spans="1:16" x14ac:dyDescent="0.4">
      <c r="A562" s="79"/>
      <c r="B562" s="80"/>
      <c r="C562" s="79"/>
      <c r="D562" s="83"/>
      <c r="E562" s="83"/>
      <c r="F562" s="79"/>
      <c r="G562" s="80"/>
      <c r="H562" s="4" t="s">
        <v>44</v>
      </c>
      <c r="I562" s="10"/>
      <c r="J562" s="4" t="s">
        <v>38</v>
      </c>
      <c r="K562" s="62"/>
      <c r="L562" s="64"/>
      <c r="M562" s="62"/>
      <c r="N562" s="63"/>
      <c r="O562" s="63"/>
      <c r="P562" s="64"/>
    </row>
    <row r="563" spans="1:16" x14ac:dyDescent="0.4">
      <c r="A563" s="81"/>
      <c r="B563" s="82"/>
      <c r="C563" s="81"/>
      <c r="D563" s="83"/>
      <c r="E563" s="83"/>
      <c r="F563" s="81"/>
      <c r="G563" s="82"/>
      <c r="H563" s="13">
        <f>+VLOOKUP(A541,出張情報入力フォーム!A:R,13,FALSE)</f>
        <v>0</v>
      </c>
      <c r="I563" s="14" t="s">
        <v>26</v>
      </c>
      <c r="J563" s="13">
        <f>+VLOOKUP(A541,出張情報入力フォーム!A:R,16,FALSE)</f>
        <v>0</v>
      </c>
      <c r="K563" s="65"/>
      <c r="L563" s="67"/>
      <c r="M563" s="65"/>
      <c r="N563" s="66"/>
      <c r="O563" s="66"/>
      <c r="P563" s="67"/>
    </row>
    <row r="564" spans="1:16" x14ac:dyDescent="0.4">
      <c r="A564" t="s">
        <v>12</v>
      </c>
      <c r="L564" t="s">
        <v>13</v>
      </c>
    </row>
    <row r="565" spans="1:16" ht="38.1" customHeight="1" x14ac:dyDescent="0.4">
      <c r="A565" s="21" t="s">
        <v>56</v>
      </c>
      <c r="B565" s="84" t="s">
        <v>14</v>
      </c>
      <c r="C565" s="85"/>
      <c r="D565" s="85"/>
      <c r="E565" s="85"/>
      <c r="F565" s="85"/>
      <c r="G565" s="85"/>
      <c r="H565" s="85"/>
      <c r="I565" s="85"/>
      <c r="J565" s="85"/>
      <c r="K565" s="86"/>
      <c r="L565" s="93" t="str">
        <f>+VLOOKUP(A541,出張情報入力フォーム!A:S,19,FALSE)&amp;""</f>
        <v/>
      </c>
      <c r="M565" s="94"/>
      <c r="N565" s="94"/>
      <c r="O565" s="94"/>
      <c r="P565" s="95"/>
    </row>
    <row r="566" spans="1:16" ht="38.1" customHeight="1" x14ac:dyDescent="0.4">
      <c r="A566" s="22"/>
      <c r="B566" s="87" t="s">
        <v>15</v>
      </c>
      <c r="C566" s="88"/>
      <c r="D566" s="88"/>
      <c r="E566" s="88"/>
      <c r="F566" s="88"/>
      <c r="G566" s="88"/>
      <c r="H566" s="88"/>
      <c r="I566" s="88"/>
      <c r="J566" s="88"/>
      <c r="K566" s="89"/>
      <c r="L566" s="96"/>
      <c r="M566" s="97"/>
      <c r="N566" s="97"/>
      <c r="O566" s="97"/>
      <c r="P566" s="98"/>
    </row>
    <row r="567" spans="1:16" ht="38.1" customHeight="1" x14ac:dyDescent="0.4">
      <c r="A567" s="23"/>
      <c r="B567" s="90" t="s">
        <v>16</v>
      </c>
      <c r="C567" s="91"/>
      <c r="D567" s="91"/>
      <c r="E567" s="91"/>
      <c r="F567" s="91"/>
      <c r="G567" s="91"/>
      <c r="H567" s="91"/>
      <c r="I567" s="91"/>
      <c r="J567" s="91"/>
      <c r="K567" s="92"/>
      <c r="L567" s="99"/>
      <c r="M567" s="100"/>
      <c r="N567" s="100"/>
      <c r="O567" s="100"/>
      <c r="P567" s="101"/>
    </row>
    <row r="568" spans="1:16" x14ac:dyDescent="0.4">
      <c r="A568" s="5">
        <v>22</v>
      </c>
    </row>
    <row r="569" spans="1:16" x14ac:dyDescent="0.4">
      <c r="P569" t="s">
        <v>68</v>
      </c>
    </row>
    <row r="570" spans="1:16" ht="25.5" x14ac:dyDescent="0.4">
      <c r="A570" s="71" t="s">
        <v>66</v>
      </c>
      <c r="B570" s="55"/>
      <c r="C570" s="55"/>
      <c r="D570" s="55"/>
      <c r="E570" s="55"/>
      <c r="F570" s="55"/>
      <c r="G570" s="55"/>
      <c r="H570" s="55"/>
      <c r="I570" s="55"/>
      <c r="J570" s="55"/>
      <c r="K570" s="55"/>
      <c r="L570" s="55"/>
      <c r="M570" s="55"/>
      <c r="N570" s="55"/>
      <c r="O570" s="55"/>
      <c r="P570" s="55"/>
    </row>
    <row r="571" spans="1:16" x14ac:dyDescent="0.4">
      <c r="N571" s="57" t="s">
        <v>55</v>
      </c>
      <c r="O571" s="58"/>
    </row>
    <row r="572" spans="1:16" x14ac:dyDescent="0.4">
      <c r="N572" s="73"/>
      <c r="O572" s="74"/>
    </row>
    <row r="573" spans="1:16" x14ac:dyDescent="0.4">
      <c r="A573" t="s">
        <v>0</v>
      </c>
      <c r="N573" s="75"/>
      <c r="O573" s="76"/>
    </row>
    <row r="574" spans="1:16" x14ac:dyDescent="0.4">
      <c r="J574" s="53">
        <f>出張情報入力フォーム!R1</f>
        <v>45748</v>
      </c>
      <c r="K574" s="53"/>
    </row>
    <row r="575" spans="1:16" x14ac:dyDescent="0.4">
      <c r="J575" s="1" t="s">
        <v>1</v>
      </c>
      <c r="L575" s="3" t="str">
        <f>出張情報入力フォーム!R2&amp;""</f>
        <v/>
      </c>
    </row>
    <row r="577" spans="1:16" x14ac:dyDescent="0.4">
      <c r="A577" s="55" t="s">
        <v>59</v>
      </c>
      <c r="B577" s="55"/>
      <c r="C577" s="55"/>
      <c r="D577" s="55"/>
      <c r="E577" s="55"/>
      <c r="F577" s="55"/>
      <c r="G577" s="55"/>
      <c r="H577" s="55"/>
      <c r="I577" s="55"/>
      <c r="J577" s="55"/>
      <c r="K577" s="55"/>
      <c r="L577" s="55"/>
      <c r="M577" s="55"/>
      <c r="N577" s="55"/>
      <c r="O577" s="55"/>
      <c r="P577" s="55"/>
    </row>
    <row r="579" spans="1:16" x14ac:dyDescent="0.4">
      <c r="A579" t="s">
        <v>2</v>
      </c>
      <c r="C579" s="54" t="str">
        <f>出張情報入力フォーム!D1&amp;""</f>
        <v/>
      </c>
      <c r="D579" s="54"/>
      <c r="E579" s="54"/>
      <c r="F579" s="54"/>
      <c r="G579" s="54"/>
      <c r="H579" s="54"/>
      <c r="I579" s="54"/>
      <c r="J579" s="54"/>
      <c r="K579" s="54"/>
      <c r="L579" s="54"/>
      <c r="M579" s="54"/>
      <c r="N579" s="54"/>
      <c r="O579" s="54"/>
      <c r="P579" s="54"/>
    </row>
    <row r="580" spans="1:16" x14ac:dyDescent="0.4">
      <c r="A580" t="s">
        <v>3</v>
      </c>
      <c r="C580" s="54" t="str">
        <f>出張情報入力フォーム!D2&amp;""</f>
        <v/>
      </c>
      <c r="D580" s="54"/>
      <c r="E580" s="54"/>
      <c r="F580" s="54"/>
      <c r="G580" s="54"/>
      <c r="H580" s="54"/>
      <c r="I580" s="54"/>
      <c r="J580" s="54"/>
      <c r="K580" s="54"/>
      <c r="L580" s="54"/>
      <c r="M580" s="54"/>
      <c r="N580" s="54"/>
      <c r="O580" s="54"/>
      <c r="P580" s="54"/>
    </row>
    <row r="581" spans="1:16" x14ac:dyDescent="0.4">
      <c r="A581" t="s">
        <v>4</v>
      </c>
      <c r="C581" s="54" t="str">
        <f>出張情報入力フォーム!D3&amp;""</f>
        <v/>
      </c>
      <c r="D581" s="54"/>
      <c r="E581" s="54"/>
      <c r="F581" s="54"/>
      <c r="G581" s="54"/>
      <c r="H581" s="54"/>
      <c r="I581" s="54"/>
      <c r="J581" s="54"/>
      <c r="K581" s="54"/>
      <c r="L581" s="54"/>
      <c r="M581" s="54"/>
      <c r="N581" s="54"/>
      <c r="O581" s="54"/>
      <c r="P581" s="54"/>
    </row>
    <row r="582" spans="1:16" x14ac:dyDescent="0.4">
      <c r="A582" t="s">
        <v>5</v>
      </c>
      <c r="D582" t="s">
        <v>17</v>
      </c>
    </row>
    <row r="584" spans="1:16" x14ac:dyDescent="0.4">
      <c r="A584" s="56" t="s">
        <v>11</v>
      </c>
      <c r="B584" s="56"/>
      <c r="C584" s="6" t="s">
        <v>21</v>
      </c>
      <c r="D584" s="56" t="s">
        <v>22</v>
      </c>
      <c r="E584" s="56"/>
      <c r="F584" s="57" t="s">
        <v>6</v>
      </c>
      <c r="G584" s="58"/>
      <c r="H584" s="56" t="s">
        <v>7</v>
      </c>
      <c r="I584" s="56"/>
      <c r="J584" s="56"/>
      <c r="K584" s="56" t="s">
        <v>8</v>
      </c>
      <c r="L584" s="56"/>
      <c r="M584" s="56" t="s">
        <v>9</v>
      </c>
      <c r="N584" s="56"/>
      <c r="O584" s="56"/>
      <c r="P584" s="56"/>
    </row>
    <row r="585" spans="1:16" ht="18.75" customHeight="1" x14ac:dyDescent="0.4">
      <c r="A585" s="77" t="str">
        <f>+VLOOKUP(A568,出張情報入力フォーム!A:R,2,FALSE)&amp;""</f>
        <v/>
      </c>
      <c r="B585" s="78"/>
      <c r="C585" s="77" t="str">
        <f>+VLOOKUP(A568,出張情報入力フォーム!A:R,4,FALSE)&amp;""</f>
        <v/>
      </c>
      <c r="D585" s="83" t="str">
        <f>VLOOKUP(A568,出張情報入力フォーム!A:R,5,0)&amp;""</f>
        <v/>
      </c>
      <c r="E585" s="83"/>
      <c r="F585" s="77" t="str">
        <f>+VLOOKUP(A568,出張情報入力フォーム!A:R,7,FALSE)&amp;""</f>
        <v/>
      </c>
      <c r="G585" s="78"/>
      <c r="H585" s="7">
        <f>+VLOOKUP(A568,出張情報入力フォーム!A:R,9,FALSE)</f>
        <v>0</v>
      </c>
      <c r="I585" s="8" t="s">
        <v>10</v>
      </c>
      <c r="J585" s="9">
        <f>+VLOOKUP(A568,出張情報入力フォーム!A:R,11,FALSE)</f>
        <v>0</v>
      </c>
      <c r="K585" s="59" t="str">
        <f>IF(VLOOKUP(A568,出張情報入力フォーム!A:R,17,FALSE)="その他",出張情報入力フォーム!Q48,VLOOKUP(A568,出張情報入力フォーム!A:R,17,FALSE))</f>
        <v>核融合科学研究所</v>
      </c>
      <c r="L585" s="61"/>
      <c r="M585" s="59" t="str">
        <f>+VLOOKUP(A568,出張情報入力フォーム!A:R,18,FALSE)&amp;CHAR(10)&amp;出張情報入力フォーム!R48</f>
        <v xml:space="preserve">
</v>
      </c>
      <c r="N585" s="60"/>
      <c r="O585" s="60"/>
      <c r="P585" s="61"/>
    </row>
    <row r="586" spans="1:16" x14ac:dyDescent="0.4">
      <c r="A586" s="79"/>
      <c r="B586" s="80"/>
      <c r="C586" s="79"/>
      <c r="D586" s="83"/>
      <c r="E586" s="83"/>
      <c r="F586" s="79"/>
      <c r="G586" s="80"/>
      <c r="H586" s="68">
        <f>+J585-H585+1</f>
        <v>1</v>
      </c>
      <c r="I586" s="69"/>
      <c r="J586" s="70"/>
      <c r="K586" s="62"/>
      <c r="L586" s="64"/>
      <c r="M586" s="62"/>
      <c r="N586" s="63"/>
      <c r="O586" s="63"/>
      <c r="P586" s="64"/>
    </row>
    <row r="587" spans="1:16" x14ac:dyDescent="0.4">
      <c r="A587" s="79"/>
      <c r="B587" s="80"/>
      <c r="C587" s="79"/>
      <c r="D587" s="83"/>
      <c r="E587" s="83"/>
      <c r="F587" s="79"/>
      <c r="G587" s="80"/>
      <c r="H587" s="4" t="s">
        <v>23</v>
      </c>
      <c r="I587" s="10"/>
      <c r="J587" s="4" t="s">
        <v>24</v>
      </c>
      <c r="K587" s="62"/>
      <c r="L587" s="64"/>
      <c r="M587" s="62"/>
      <c r="N587" s="63"/>
      <c r="O587" s="63"/>
      <c r="P587" s="64"/>
    </row>
    <row r="588" spans="1:16" x14ac:dyDescent="0.4">
      <c r="A588" s="79"/>
      <c r="B588" s="80"/>
      <c r="C588" s="79"/>
      <c r="D588" s="83"/>
      <c r="E588" s="83"/>
      <c r="F588" s="79"/>
      <c r="G588" s="80"/>
      <c r="H588" s="2">
        <f>+VLOOKUP(A568,出張情報入力フォーム!A:R,12,FALSE)</f>
        <v>0</v>
      </c>
      <c r="I588" s="11" t="s">
        <v>26</v>
      </c>
      <c r="J588" s="12">
        <f>+VLOOKUP(A568,出張情報入力フォーム!A:R,15,FALSE)</f>
        <v>0</v>
      </c>
      <c r="K588" s="62"/>
      <c r="L588" s="64"/>
      <c r="M588" s="62"/>
      <c r="N588" s="63"/>
      <c r="O588" s="63"/>
      <c r="P588" s="64"/>
    </row>
    <row r="589" spans="1:16" x14ac:dyDescent="0.4">
      <c r="A589" s="79"/>
      <c r="B589" s="80"/>
      <c r="C589" s="79"/>
      <c r="D589" s="83"/>
      <c r="E589" s="83"/>
      <c r="F589" s="79"/>
      <c r="G589" s="80"/>
      <c r="H589" s="4" t="s">
        <v>44</v>
      </c>
      <c r="I589" s="10"/>
      <c r="J589" s="4" t="s">
        <v>40</v>
      </c>
      <c r="K589" s="62"/>
      <c r="L589" s="64"/>
      <c r="M589" s="62"/>
      <c r="N589" s="63"/>
      <c r="O589" s="63"/>
      <c r="P589" s="64"/>
    </row>
    <row r="590" spans="1:16" x14ac:dyDescent="0.4">
      <c r="A590" s="81"/>
      <c r="B590" s="82"/>
      <c r="C590" s="81"/>
      <c r="D590" s="83"/>
      <c r="E590" s="83"/>
      <c r="F590" s="81"/>
      <c r="G590" s="82"/>
      <c r="H590" s="13">
        <f>+VLOOKUP(A568,出張情報入力フォーム!A:R,13,FALSE)</f>
        <v>0</v>
      </c>
      <c r="I590" s="14" t="s">
        <v>26</v>
      </c>
      <c r="J590" s="13">
        <f>+VLOOKUP(A568,出張情報入力フォーム!A:R,16,FALSE)</f>
        <v>0</v>
      </c>
      <c r="K590" s="65"/>
      <c r="L590" s="67"/>
      <c r="M590" s="65"/>
      <c r="N590" s="66"/>
      <c r="O590" s="66"/>
      <c r="P590" s="67"/>
    </row>
    <row r="591" spans="1:16" x14ac:dyDescent="0.4">
      <c r="A591" t="s">
        <v>12</v>
      </c>
      <c r="L591" t="s">
        <v>13</v>
      </c>
    </row>
    <row r="592" spans="1:16" ht="38.1" customHeight="1" x14ac:dyDescent="0.4">
      <c r="A592" s="21" t="s">
        <v>56</v>
      </c>
      <c r="B592" s="84" t="s">
        <v>14</v>
      </c>
      <c r="C592" s="85"/>
      <c r="D592" s="85"/>
      <c r="E592" s="85"/>
      <c r="F592" s="85"/>
      <c r="G592" s="85"/>
      <c r="H592" s="85"/>
      <c r="I592" s="85"/>
      <c r="J592" s="85"/>
      <c r="K592" s="86"/>
      <c r="L592" s="93" t="str">
        <f>+VLOOKUP(A568,出張情報入力フォーム!A:S,19,FALSE)&amp;""</f>
        <v/>
      </c>
      <c r="M592" s="94"/>
      <c r="N592" s="94"/>
      <c r="O592" s="94"/>
      <c r="P592" s="95"/>
    </row>
    <row r="593" spans="1:16" ht="38.1" customHeight="1" x14ac:dyDescent="0.4">
      <c r="A593" s="22"/>
      <c r="B593" s="87" t="s">
        <v>15</v>
      </c>
      <c r="C593" s="88"/>
      <c r="D593" s="88"/>
      <c r="E593" s="88"/>
      <c r="F593" s="88"/>
      <c r="G593" s="88"/>
      <c r="H593" s="88"/>
      <c r="I593" s="88"/>
      <c r="J593" s="88"/>
      <c r="K593" s="89"/>
      <c r="L593" s="96"/>
      <c r="M593" s="97"/>
      <c r="N593" s="97"/>
      <c r="O593" s="97"/>
      <c r="P593" s="98"/>
    </row>
    <row r="594" spans="1:16" ht="38.1" customHeight="1" x14ac:dyDescent="0.4">
      <c r="A594" s="23"/>
      <c r="B594" s="90" t="s">
        <v>16</v>
      </c>
      <c r="C594" s="91"/>
      <c r="D594" s="91"/>
      <c r="E594" s="91"/>
      <c r="F594" s="91"/>
      <c r="G594" s="91"/>
      <c r="H594" s="91"/>
      <c r="I594" s="91"/>
      <c r="J594" s="91"/>
      <c r="K594" s="92"/>
      <c r="L594" s="99"/>
      <c r="M594" s="100"/>
      <c r="N594" s="100"/>
      <c r="O594" s="100"/>
      <c r="P594" s="101"/>
    </row>
    <row r="595" spans="1:16" x14ac:dyDescent="0.4">
      <c r="A595" s="5">
        <v>23</v>
      </c>
    </row>
    <row r="596" spans="1:16" x14ac:dyDescent="0.4">
      <c r="P596" t="s">
        <v>68</v>
      </c>
    </row>
    <row r="597" spans="1:16" ht="25.5" x14ac:dyDescent="0.4">
      <c r="A597" s="71" t="s">
        <v>66</v>
      </c>
      <c r="B597" s="55"/>
      <c r="C597" s="55"/>
      <c r="D597" s="55"/>
      <c r="E597" s="55"/>
      <c r="F597" s="55"/>
      <c r="G597" s="55"/>
      <c r="H597" s="55"/>
      <c r="I597" s="55"/>
      <c r="J597" s="55"/>
      <c r="K597" s="55"/>
      <c r="L597" s="55"/>
      <c r="M597" s="55"/>
      <c r="N597" s="55"/>
      <c r="O597" s="55"/>
      <c r="P597" s="55"/>
    </row>
    <row r="598" spans="1:16" x14ac:dyDescent="0.4">
      <c r="N598" s="57" t="s">
        <v>55</v>
      </c>
      <c r="O598" s="58"/>
    </row>
    <row r="599" spans="1:16" x14ac:dyDescent="0.4">
      <c r="N599" s="73"/>
      <c r="O599" s="74"/>
    </row>
    <row r="600" spans="1:16" x14ac:dyDescent="0.4">
      <c r="A600" t="s">
        <v>0</v>
      </c>
      <c r="N600" s="75"/>
      <c r="O600" s="76"/>
    </row>
    <row r="601" spans="1:16" x14ac:dyDescent="0.4">
      <c r="J601" s="53">
        <f>出張情報入力フォーム!R1</f>
        <v>45748</v>
      </c>
      <c r="K601" s="53"/>
    </row>
    <row r="602" spans="1:16" x14ac:dyDescent="0.4">
      <c r="J602" s="1" t="s">
        <v>1</v>
      </c>
      <c r="L602" s="3" t="str">
        <f>出張情報入力フォーム!R2&amp;""</f>
        <v/>
      </c>
    </row>
    <row r="604" spans="1:16" x14ac:dyDescent="0.4">
      <c r="A604" s="55" t="s">
        <v>59</v>
      </c>
      <c r="B604" s="55"/>
      <c r="C604" s="55"/>
      <c r="D604" s="55"/>
      <c r="E604" s="55"/>
      <c r="F604" s="55"/>
      <c r="G604" s="55"/>
      <c r="H604" s="55"/>
      <c r="I604" s="55"/>
      <c r="J604" s="55"/>
      <c r="K604" s="55"/>
      <c r="L604" s="55"/>
      <c r="M604" s="55"/>
      <c r="N604" s="55"/>
      <c r="O604" s="55"/>
      <c r="P604" s="55"/>
    </row>
    <row r="606" spans="1:16" x14ac:dyDescent="0.4">
      <c r="A606" t="s">
        <v>2</v>
      </c>
      <c r="C606" s="54" t="str">
        <f>出張情報入力フォーム!D1&amp;""</f>
        <v/>
      </c>
      <c r="D606" s="54"/>
      <c r="E606" s="54"/>
      <c r="F606" s="54"/>
      <c r="G606" s="54"/>
      <c r="H606" s="54"/>
      <c r="I606" s="54"/>
      <c r="J606" s="54"/>
      <c r="K606" s="54"/>
      <c r="L606" s="54"/>
      <c r="M606" s="54"/>
      <c r="N606" s="54"/>
      <c r="O606" s="54"/>
      <c r="P606" s="54"/>
    </row>
    <row r="607" spans="1:16" x14ac:dyDescent="0.4">
      <c r="A607" t="s">
        <v>3</v>
      </c>
      <c r="C607" s="54" t="str">
        <f>出張情報入力フォーム!D2&amp;""</f>
        <v/>
      </c>
      <c r="D607" s="54"/>
      <c r="E607" s="54"/>
      <c r="F607" s="54"/>
      <c r="G607" s="54"/>
      <c r="H607" s="54"/>
      <c r="I607" s="54"/>
      <c r="J607" s="54"/>
      <c r="K607" s="54"/>
      <c r="L607" s="54"/>
      <c r="M607" s="54"/>
      <c r="N607" s="54"/>
      <c r="O607" s="54"/>
      <c r="P607" s="54"/>
    </row>
    <row r="608" spans="1:16" x14ac:dyDescent="0.4">
      <c r="A608" t="s">
        <v>4</v>
      </c>
      <c r="C608" s="54" t="str">
        <f>出張情報入力フォーム!D3&amp;""</f>
        <v/>
      </c>
      <c r="D608" s="54"/>
      <c r="E608" s="54"/>
      <c r="F608" s="54"/>
      <c r="G608" s="54"/>
      <c r="H608" s="54"/>
      <c r="I608" s="54"/>
      <c r="J608" s="54"/>
      <c r="K608" s="54"/>
      <c r="L608" s="54"/>
      <c r="M608" s="54"/>
      <c r="N608" s="54"/>
      <c r="O608" s="54"/>
      <c r="P608" s="54"/>
    </row>
    <row r="609" spans="1:16" x14ac:dyDescent="0.4">
      <c r="A609" t="s">
        <v>5</v>
      </c>
      <c r="D609" t="s">
        <v>17</v>
      </c>
    </row>
    <row r="611" spans="1:16" x14ac:dyDescent="0.4">
      <c r="A611" s="56" t="s">
        <v>11</v>
      </c>
      <c r="B611" s="56"/>
      <c r="C611" s="6" t="s">
        <v>21</v>
      </c>
      <c r="D611" s="56" t="s">
        <v>22</v>
      </c>
      <c r="E611" s="56"/>
      <c r="F611" s="57" t="s">
        <v>6</v>
      </c>
      <c r="G611" s="58"/>
      <c r="H611" s="56" t="s">
        <v>7</v>
      </c>
      <c r="I611" s="56"/>
      <c r="J611" s="56"/>
      <c r="K611" s="56" t="s">
        <v>8</v>
      </c>
      <c r="L611" s="56"/>
      <c r="M611" s="56" t="s">
        <v>9</v>
      </c>
      <c r="N611" s="56"/>
      <c r="O611" s="56"/>
      <c r="P611" s="56"/>
    </row>
    <row r="612" spans="1:16" ht="18.75" customHeight="1" x14ac:dyDescent="0.4">
      <c r="A612" s="77" t="str">
        <f>+VLOOKUP(A595,出張情報入力フォーム!A:R,2,FALSE)&amp;""</f>
        <v/>
      </c>
      <c r="B612" s="78"/>
      <c r="C612" s="77" t="str">
        <f>+VLOOKUP(A595,出張情報入力フォーム!A:R,4,FALSE)&amp;""</f>
        <v/>
      </c>
      <c r="D612" s="83" t="str">
        <f>VLOOKUP(A595,出張情報入力フォーム!A:R,5,0)&amp;""</f>
        <v/>
      </c>
      <c r="E612" s="83"/>
      <c r="F612" s="77" t="str">
        <f>+VLOOKUP(A595,出張情報入力フォーム!A:R,7,FALSE)&amp;""</f>
        <v/>
      </c>
      <c r="G612" s="78"/>
      <c r="H612" s="7">
        <f>+VLOOKUP(A595,出張情報入力フォーム!A:R,9,FALSE)</f>
        <v>0</v>
      </c>
      <c r="I612" s="8" t="s">
        <v>10</v>
      </c>
      <c r="J612" s="9">
        <f>+VLOOKUP(A595,出張情報入力フォーム!A:R,11,FALSE)</f>
        <v>0</v>
      </c>
      <c r="K612" s="59" t="str">
        <f>IF(VLOOKUP(A595,出張情報入力フォーム!A:R,17,FALSE)="その他",出張情報入力フォーム!Q50,VLOOKUP(A595,出張情報入力フォーム!A:R,17,FALSE))</f>
        <v>核融合科学研究所</v>
      </c>
      <c r="L612" s="61"/>
      <c r="M612" s="59" t="str">
        <f>+VLOOKUP(A595,出張情報入力フォーム!A:R,18,FALSE)&amp;CHAR(10)&amp;出張情報入力フォーム!R50</f>
        <v xml:space="preserve">
</v>
      </c>
      <c r="N612" s="60"/>
      <c r="O612" s="60"/>
      <c r="P612" s="61"/>
    </row>
    <row r="613" spans="1:16" x14ac:dyDescent="0.4">
      <c r="A613" s="79"/>
      <c r="B613" s="80"/>
      <c r="C613" s="79"/>
      <c r="D613" s="83"/>
      <c r="E613" s="83"/>
      <c r="F613" s="79"/>
      <c r="G613" s="80"/>
      <c r="H613" s="68">
        <f>+J612-H612+1</f>
        <v>1</v>
      </c>
      <c r="I613" s="69"/>
      <c r="J613" s="70"/>
      <c r="K613" s="62"/>
      <c r="L613" s="64"/>
      <c r="M613" s="62"/>
      <c r="N613" s="63"/>
      <c r="O613" s="63"/>
      <c r="P613" s="64"/>
    </row>
    <row r="614" spans="1:16" x14ac:dyDescent="0.4">
      <c r="A614" s="79"/>
      <c r="B614" s="80"/>
      <c r="C614" s="79"/>
      <c r="D614" s="83"/>
      <c r="E614" s="83"/>
      <c r="F614" s="79"/>
      <c r="G614" s="80"/>
      <c r="H614" s="4" t="s">
        <v>23</v>
      </c>
      <c r="I614" s="10"/>
      <c r="J614" s="4" t="s">
        <v>24</v>
      </c>
      <c r="K614" s="62"/>
      <c r="L614" s="64"/>
      <c r="M614" s="62"/>
      <c r="N614" s="63"/>
      <c r="O614" s="63"/>
      <c r="P614" s="64"/>
    </row>
    <row r="615" spans="1:16" x14ac:dyDescent="0.4">
      <c r="A615" s="79"/>
      <c r="B615" s="80"/>
      <c r="C615" s="79"/>
      <c r="D615" s="83"/>
      <c r="E615" s="83"/>
      <c r="F615" s="79"/>
      <c r="G615" s="80"/>
      <c r="H615" s="2">
        <f>+VLOOKUP(A595,出張情報入力フォーム!A:R,12,FALSE)</f>
        <v>0</v>
      </c>
      <c r="I615" s="11" t="s">
        <v>26</v>
      </c>
      <c r="J615" s="12">
        <f>+VLOOKUP(A595,出張情報入力フォーム!A:R,15,FALSE)</f>
        <v>0</v>
      </c>
      <c r="K615" s="62"/>
      <c r="L615" s="64"/>
      <c r="M615" s="62"/>
      <c r="N615" s="63"/>
      <c r="O615" s="63"/>
      <c r="P615" s="64"/>
    </row>
    <row r="616" spans="1:16" x14ac:dyDescent="0.4">
      <c r="A616" s="79"/>
      <c r="B616" s="80"/>
      <c r="C616" s="79"/>
      <c r="D616" s="83"/>
      <c r="E616" s="83"/>
      <c r="F616" s="79"/>
      <c r="G616" s="80"/>
      <c r="H616" s="4" t="s">
        <v>46</v>
      </c>
      <c r="I616" s="10"/>
      <c r="J616" s="4" t="s">
        <v>38</v>
      </c>
      <c r="K616" s="62"/>
      <c r="L616" s="64"/>
      <c r="M616" s="62"/>
      <c r="N616" s="63"/>
      <c r="O616" s="63"/>
      <c r="P616" s="64"/>
    </row>
    <row r="617" spans="1:16" x14ac:dyDescent="0.4">
      <c r="A617" s="81"/>
      <c r="B617" s="82"/>
      <c r="C617" s="81"/>
      <c r="D617" s="83"/>
      <c r="E617" s="83"/>
      <c r="F617" s="81"/>
      <c r="G617" s="82"/>
      <c r="H617" s="13">
        <f>+VLOOKUP(A595,出張情報入力フォーム!A:R,13,FALSE)</f>
        <v>0</v>
      </c>
      <c r="I617" s="14" t="s">
        <v>26</v>
      </c>
      <c r="J617" s="13">
        <f>+VLOOKUP(A595,出張情報入力フォーム!A:R,16,FALSE)</f>
        <v>0</v>
      </c>
      <c r="K617" s="65"/>
      <c r="L617" s="67"/>
      <c r="M617" s="65"/>
      <c r="N617" s="66"/>
      <c r="O617" s="66"/>
      <c r="P617" s="67"/>
    </row>
    <row r="618" spans="1:16" x14ac:dyDescent="0.4">
      <c r="A618" t="s">
        <v>12</v>
      </c>
      <c r="L618" t="s">
        <v>13</v>
      </c>
    </row>
    <row r="619" spans="1:16" ht="38.1" customHeight="1" x14ac:dyDescent="0.4">
      <c r="A619" s="21" t="s">
        <v>56</v>
      </c>
      <c r="B619" s="84" t="s">
        <v>14</v>
      </c>
      <c r="C619" s="85"/>
      <c r="D619" s="85"/>
      <c r="E619" s="85"/>
      <c r="F619" s="85"/>
      <c r="G619" s="85"/>
      <c r="H619" s="85"/>
      <c r="I619" s="85"/>
      <c r="J619" s="85"/>
      <c r="K619" s="86"/>
      <c r="L619" s="93" t="str">
        <f>+VLOOKUP(A595,出張情報入力フォーム!A:S,19,FALSE)&amp;""</f>
        <v/>
      </c>
      <c r="M619" s="94"/>
      <c r="N619" s="94"/>
      <c r="O619" s="94"/>
      <c r="P619" s="95"/>
    </row>
    <row r="620" spans="1:16" ht="38.1" customHeight="1" x14ac:dyDescent="0.4">
      <c r="A620" s="22"/>
      <c r="B620" s="87" t="s">
        <v>15</v>
      </c>
      <c r="C620" s="88"/>
      <c r="D620" s="88"/>
      <c r="E620" s="88"/>
      <c r="F620" s="88"/>
      <c r="G620" s="88"/>
      <c r="H620" s="88"/>
      <c r="I620" s="88"/>
      <c r="J620" s="88"/>
      <c r="K620" s="89"/>
      <c r="L620" s="96"/>
      <c r="M620" s="97"/>
      <c r="N620" s="97"/>
      <c r="O620" s="97"/>
      <c r="P620" s="98"/>
    </row>
    <row r="621" spans="1:16" ht="38.1" customHeight="1" x14ac:dyDescent="0.4">
      <c r="A621" s="23"/>
      <c r="B621" s="90" t="s">
        <v>16</v>
      </c>
      <c r="C621" s="91"/>
      <c r="D621" s="91"/>
      <c r="E621" s="91"/>
      <c r="F621" s="91"/>
      <c r="G621" s="91"/>
      <c r="H621" s="91"/>
      <c r="I621" s="91"/>
      <c r="J621" s="91"/>
      <c r="K621" s="92"/>
      <c r="L621" s="99"/>
      <c r="M621" s="100"/>
      <c r="N621" s="100"/>
      <c r="O621" s="100"/>
      <c r="P621" s="101"/>
    </row>
    <row r="622" spans="1:16" x14ac:dyDescent="0.4">
      <c r="A622" s="5">
        <v>24</v>
      </c>
    </row>
    <row r="623" spans="1:16" x14ac:dyDescent="0.4">
      <c r="P623" t="s">
        <v>68</v>
      </c>
    </row>
    <row r="624" spans="1:16" ht="25.5" x14ac:dyDescent="0.4">
      <c r="A624" s="71" t="s">
        <v>66</v>
      </c>
      <c r="B624" s="55"/>
      <c r="C624" s="55"/>
      <c r="D624" s="55"/>
      <c r="E624" s="55"/>
      <c r="F624" s="55"/>
      <c r="G624" s="55"/>
      <c r="H624" s="55"/>
      <c r="I624" s="55"/>
      <c r="J624" s="55"/>
      <c r="K624" s="55"/>
      <c r="L624" s="55"/>
      <c r="M624" s="55"/>
      <c r="N624" s="55"/>
      <c r="O624" s="55"/>
      <c r="P624" s="55"/>
    </row>
    <row r="625" spans="1:16" x14ac:dyDescent="0.4">
      <c r="N625" s="57" t="s">
        <v>55</v>
      </c>
      <c r="O625" s="58"/>
    </row>
    <row r="626" spans="1:16" x14ac:dyDescent="0.4">
      <c r="N626" s="73"/>
      <c r="O626" s="74"/>
    </row>
    <row r="627" spans="1:16" x14ac:dyDescent="0.4">
      <c r="A627" t="s">
        <v>0</v>
      </c>
      <c r="N627" s="75"/>
      <c r="O627" s="76"/>
    </row>
    <row r="628" spans="1:16" x14ac:dyDescent="0.4">
      <c r="J628" s="53">
        <f>出張情報入力フォーム!R1</f>
        <v>45748</v>
      </c>
      <c r="K628" s="53"/>
    </row>
    <row r="629" spans="1:16" x14ac:dyDescent="0.4">
      <c r="J629" s="1" t="s">
        <v>1</v>
      </c>
      <c r="L629" s="3" t="str">
        <f>出張情報入力フォーム!R2&amp;""</f>
        <v/>
      </c>
    </row>
    <row r="631" spans="1:16" x14ac:dyDescent="0.4">
      <c r="A631" s="55" t="s">
        <v>59</v>
      </c>
      <c r="B631" s="55"/>
      <c r="C631" s="55"/>
      <c r="D631" s="55"/>
      <c r="E631" s="55"/>
      <c r="F631" s="55"/>
      <c r="G631" s="55"/>
      <c r="H631" s="55"/>
      <c r="I631" s="55"/>
      <c r="J631" s="55"/>
      <c r="K631" s="55"/>
      <c r="L631" s="55"/>
      <c r="M631" s="55"/>
      <c r="N631" s="55"/>
      <c r="O631" s="55"/>
      <c r="P631" s="55"/>
    </row>
    <row r="633" spans="1:16" x14ac:dyDescent="0.4">
      <c r="A633" t="s">
        <v>2</v>
      </c>
      <c r="C633" s="54" t="str">
        <f>出張情報入力フォーム!D1&amp;""</f>
        <v/>
      </c>
      <c r="D633" s="54"/>
      <c r="E633" s="54"/>
      <c r="F633" s="54"/>
      <c r="G633" s="54"/>
      <c r="H633" s="54"/>
      <c r="I633" s="54"/>
      <c r="J633" s="54"/>
      <c r="K633" s="54"/>
      <c r="L633" s="54"/>
      <c r="M633" s="54"/>
      <c r="N633" s="54"/>
      <c r="O633" s="54"/>
      <c r="P633" s="54"/>
    </row>
    <row r="634" spans="1:16" x14ac:dyDescent="0.4">
      <c r="A634" t="s">
        <v>3</v>
      </c>
      <c r="C634" s="54" t="str">
        <f>出張情報入力フォーム!D2&amp;""</f>
        <v/>
      </c>
      <c r="D634" s="54"/>
      <c r="E634" s="54"/>
      <c r="F634" s="54"/>
      <c r="G634" s="54"/>
      <c r="H634" s="54"/>
      <c r="I634" s="54"/>
      <c r="J634" s="54"/>
      <c r="K634" s="54"/>
      <c r="L634" s="54"/>
      <c r="M634" s="54"/>
      <c r="N634" s="54"/>
      <c r="O634" s="54"/>
      <c r="P634" s="54"/>
    </row>
    <row r="635" spans="1:16" x14ac:dyDescent="0.4">
      <c r="A635" t="s">
        <v>4</v>
      </c>
      <c r="C635" s="54" t="str">
        <f>出張情報入力フォーム!D3&amp;""</f>
        <v/>
      </c>
      <c r="D635" s="54"/>
      <c r="E635" s="54"/>
      <c r="F635" s="54"/>
      <c r="G635" s="54"/>
      <c r="H635" s="54"/>
      <c r="I635" s="54"/>
      <c r="J635" s="54"/>
      <c r="K635" s="54"/>
      <c r="L635" s="54"/>
      <c r="M635" s="54"/>
      <c r="N635" s="54"/>
      <c r="O635" s="54"/>
      <c r="P635" s="54"/>
    </row>
    <row r="636" spans="1:16" x14ac:dyDescent="0.4">
      <c r="A636" t="s">
        <v>5</v>
      </c>
      <c r="D636" t="s">
        <v>17</v>
      </c>
    </row>
    <row r="638" spans="1:16" x14ac:dyDescent="0.4">
      <c r="A638" s="56" t="s">
        <v>11</v>
      </c>
      <c r="B638" s="56"/>
      <c r="C638" s="6" t="s">
        <v>21</v>
      </c>
      <c r="D638" s="56" t="s">
        <v>22</v>
      </c>
      <c r="E638" s="56"/>
      <c r="F638" s="57" t="s">
        <v>6</v>
      </c>
      <c r="G638" s="58"/>
      <c r="H638" s="56" t="s">
        <v>7</v>
      </c>
      <c r="I638" s="56"/>
      <c r="J638" s="56"/>
      <c r="K638" s="56" t="s">
        <v>8</v>
      </c>
      <c r="L638" s="56"/>
      <c r="M638" s="56" t="s">
        <v>9</v>
      </c>
      <c r="N638" s="56"/>
      <c r="O638" s="56"/>
      <c r="P638" s="56"/>
    </row>
    <row r="639" spans="1:16" ht="18.75" customHeight="1" x14ac:dyDescent="0.4">
      <c r="A639" s="77" t="str">
        <f>+VLOOKUP(A622,出張情報入力フォーム!A:R,2,FALSE)&amp;""</f>
        <v/>
      </c>
      <c r="B639" s="78"/>
      <c r="C639" s="77" t="str">
        <f>+VLOOKUP(A622,出張情報入力フォーム!A:R,4,FALSE)&amp;""</f>
        <v/>
      </c>
      <c r="D639" s="83" t="str">
        <f>VLOOKUP(A622,出張情報入力フォーム!A:R,5,0)&amp;""</f>
        <v/>
      </c>
      <c r="E639" s="83"/>
      <c r="F639" s="77" t="str">
        <f>+VLOOKUP(A622,出張情報入力フォーム!A:R,7,FALSE)&amp;""</f>
        <v/>
      </c>
      <c r="G639" s="78"/>
      <c r="H639" s="7">
        <f>+VLOOKUP(A622,出張情報入力フォーム!A:R,9,FALSE)</f>
        <v>0</v>
      </c>
      <c r="I639" s="8" t="s">
        <v>10</v>
      </c>
      <c r="J639" s="9">
        <f>+VLOOKUP(A622,出張情報入力フォーム!A:R,11,FALSE)</f>
        <v>0</v>
      </c>
      <c r="K639" s="59" t="str">
        <f>IF(VLOOKUP(A622,出張情報入力フォーム!A:R,17,FALSE)="その他",出張情報入力フォーム!Q52,VLOOKUP(A622,出張情報入力フォーム!A:R,17,FALSE))</f>
        <v>核融合科学研究所</v>
      </c>
      <c r="L639" s="61"/>
      <c r="M639" s="59" t="str">
        <f>+VLOOKUP(A622,出張情報入力フォーム!A:R,18,FALSE)&amp;CHAR(10)&amp;出張情報入力フォーム!R52</f>
        <v xml:space="preserve">
</v>
      </c>
      <c r="N639" s="60"/>
      <c r="O639" s="60"/>
      <c r="P639" s="61"/>
    </row>
    <row r="640" spans="1:16" x14ac:dyDescent="0.4">
      <c r="A640" s="79"/>
      <c r="B640" s="80"/>
      <c r="C640" s="79"/>
      <c r="D640" s="83"/>
      <c r="E640" s="83"/>
      <c r="F640" s="79"/>
      <c r="G640" s="80"/>
      <c r="H640" s="68">
        <f>+J639-H639+1</f>
        <v>1</v>
      </c>
      <c r="I640" s="69"/>
      <c r="J640" s="70"/>
      <c r="K640" s="62"/>
      <c r="L640" s="64"/>
      <c r="M640" s="62"/>
      <c r="N640" s="63"/>
      <c r="O640" s="63"/>
      <c r="P640" s="64"/>
    </row>
    <row r="641" spans="1:16" x14ac:dyDescent="0.4">
      <c r="A641" s="79"/>
      <c r="B641" s="80"/>
      <c r="C641" s="79"/>
      <c r="D641" s="83"/>
      <c r="E641" s="83"/>
      <c r="F641" s="79"/>
      <c r="G641" s="80"/>
      <c r="H641" s="4" t="s">
        <v>23</v>
      </c>
      <c r="I641" s="10"/>
      <c r="J641" s="4" t="s">
        <v>24</v>
      </c>
      <c r="K641" s="62"/>
      <c r="L641" s="64"/>
      <c r="M641" s="62"/>
      <c r="N641" s="63"/>
      <c r="O641" s="63"/>
      <c r="P641" s="64"/>
    </row>
    <row r="642" spans="1:16" x14ac:dyDescent="0.4">
      <c r="A642" s="79"/>
      <c r="B642" s="80"/>
      <c r="C642" s="79"/>
      <c r="D642" s="83"/>
      <c r="E642" s="83"/>
      <c r="F642" s="79"/>
      <c r="G642" s="80"/>
      <c r="H642" s="2">
        <f>+VLOOKUP(A622,出張情報入力フォーム!A:R,12,FALSE)</f>
        <v>0</v>
      </c>
      <c r="I642" s="11" t="s">
        <v>26</v>
      </c>
      <c r="J642" s="12">
        <f>+VLOOKUP(A622,出張情報入力フォーム!A:R,15,FALSE)</f>
        <v>0</v>
      </c>
      <c r="K642" s="62"/>
      <c r="L642" s="64"/>
      <c r="M642" s="62"/>
      <c r="N642" s="63"/>
      <c r="O642" s="63"/>
      <c r="P642" s="64"/>
    </row>
    <row r="643" spans="1:16" x14ac:dyDescent="0.4">
      <c r="A643" s="79"/>
      <c r="B643" s="80"/>
      <c r="C643" s="79"/>
      <c r="D643" s="83"/>
      <c r="E643" s="83"/>
      <c r="F643" s="79"/>
      <c r="G643" s="80"/>
      <c r="H643" s="4" t="s">
        <v>45</v>
      </c>
      <c r="I643" s="10"/>
      <c r="J643" s="4" t="s">
        <v>42</v>
      </c>
      <c r="K643" s="62"/>
      <c r="L643" s="64"/>
      <c r="M643" s="62"/>
      <c r="N643" s="63"/>
      <c r="O643" s="63"/>
      <c r="P643" s="64"/>
    </row>
    <row r="644" spans="1:16" x14ac:dyDescent="0.4">
      <c r="A644" s="81"/>
      <c r="B644" s="82"/>
      <c r="C644" s="81"/>
      <c r="D644" s="83"/>
      <c r="E644" s="83"/>
      <c r="F644" s="81"/>
      <c r="G644" s="82"/>
      <c r="H644" s="13">
        <f>+VLOOKUP(A622,出張情報入力フォーム!A:R,13,FALSE)</f>
        <v>0</v>
      </c>
      <c r="I644" s="14" t="s">
        <v>26</v>
      </c>
      <c r="J644" s="13">
        <f>+VLOOKUP(A622,出張情報入力フォーム!A:R,16,FALSE)</f>
        <v>0</v>
      </c>
      <c r="K644" s="65"/>
      <c r="L644" s="67"/>
      <c r="M644" s="65"/>
      <c r="N644" s="66"/>
      <c r="O644" s="66"/>
      <c r="P644" s="67"/>
    </row>
    <row r="645" spans="1:16" x14ac:dyDescent="0.4">
      <c r="A645" t="s">
        <v>12</v>
      </c>
      <c r="L645" t="s">
        <v>13</v>
      </c>
    </row>
    <row r="646" spans="1:16" ht="38.1" customHeight="1" x14ac:dyDescent="0.4">
      <c r="A646" s="21" t="s">
        <v>56</v>
      </c>
      <c r="B646" s="84" t="s">
        <v>14</v>
      </c>
      <c r="C646" s="85"/>
      <c r="D646" s="85"/>
      <c r="E646" s="85"/>
      <c r="F646" s="85"/>
      <c r="G646" s="85"/>
      <c r="H646" s="85"/>
      <c r="I646" s="85"/>
      <c r="J646" s="85"/>
      <c r="K646" s="86"/>
      <c r="L646" s="93" t="str">
        <f>+VLOOKUP(A622,出張情報入力フォーム!A:S,19,FALSE)&amp;""</f>
        <v/>
      </c>
      <c r="M646" s="94"/>
      <c r="N646" s="94"/>
      <c r="O646" s="94"/>
      <c r="P646" s="95"/>
    </row>
    <row r="647" spans="1:16" ht="38.1" customHeight="1" x14ac:dyDescent="0.4">
      <c r="A647" s="22"/>
      <c r="B647" s="87" t="s">
        <v>15</v>
      </c>
      <c r="C647" s="88"/>
      <c r="D647" s="88"/>
      <c r="E647" s="88"/>
      <c r="F647" s="88"/>
      <c r="G647" s="88"/>
      <c r="H647" s="88"/>
      <c r="I647" s="88"/>
      <c r="J647" s="88"/>
      <c r="K647" s="89"/>
      <c r="L647" s="96"/>
      <c r="M647" s="97"/>
      <c r="N647" s="97"/>
      <c r="O647" s="97"/>
      <c r="P647" s="98"/>
    </row>
    <row r="648" spans="1:16" ht="38.1" customHeight="1" x14ac:dyDescent="0.4">
      <c r="A648" s="23"/>
      <c r="B648" s="90" t="s">
        <v>16</v>
      </c>
      <c r="C648" s="91"/>
      <c r="D648" s="91"/>
      <c r="E648" s="91"/>
      <c r="F648" s="91"/>
      <c r="G648" s="91"/>
      <c r="H648" s="91"/>
      <c r="I648" s="91"/>
      <c r="J648" s="91"/>
      <c r="K648" s="92"/>
      <c r="L648" s="99"/>
      <c r="M648" s="100"/>
      <c r="N648" s="100"/>
      <c r="O648" s="100"/>
      <c r="P648" s="101"/>
    </row>
    <row r="649" spans="1:16" x14ac:dyDescent="0.4">
      <c r="A649" s="5">
        <v>25</v>
      </c>
    </row>
    <row r="650" spans="1:16" x14ac:dyDescent="0.4">
      <c r="P650" t="s">
        <v>68</v>
      </c>
    </row>
    <row r="651" spans="1:16" ht="25.5" x14ac:dyDescent="0.4">
      <c r="A651" s="71" t="s">
        <v>66</v>
      </c>
      <c r="B651" s="55"/>
      <c r="C651" s="55"/>
      <c r="D651" s="55"/>
      <c r="E651" s="55"/>
      <c r="F651" s="55"/>
      <c r="G651" s="55"/>
      <c r="H651" s="55"/>
      <c r="I651" s="55"/>
      <c r="J651" s="55"/>
      <c r="K651" s="55"/>
      <c r="L651" s="55"/>
      <c r="M651" s="55"/>
      <c r="N651" s="55"/>
      <c r="O651" s="55"/>
      <c r="P651" s="55"/>
    </row>
    <row r="652" spans="1:16" x14ac:dyDescent="0.4">
      <c r="N652" s="57" t="s">
        <v>55</v>
      </c>
      <c r="O652" s="58"/>
    </row>
    <row r="653" spans="1:16" x14ac:dyDescent="0.4">
      <c r="N653" s="73"/>
      <c r="O653" s="74"/>
    </row>
    <row r="654" spans="1:16" x14ac:dyDescent="0.4">
      <c r="A654" t="s">
        <v>0</v>
      </c>
      <c r="N654" s="75"/>
      <c r="O654" s="76"/>
    </row>
    <row r="655" spans="1:16" x14ac:dyDescent="0.4">
      <c r="J655" s="53">
        <f>出張情報入力フォーム!R1</f>
        <v>45748</v>
      </c>
      <c r="K655" s="53"/>
    </row>
    <row r="656" spans="1:16" x14ac:dyDescent="0.4">
      <c r="J656" s="1" t="s">
        <v>1</v>
      </c>
      <c r="L656" s="3" t="str">
        <f>出張情報入力フォーム!R2&amp;""</f>
        <v/>
      </c>
    </row>
    <row r="658" spans="1:16" x14ac:dyDescent="0.4">
      <c r="A658" s="55" t="s">
        <v>59</v>
      </c>
      <c r="B658" s="55"/>
      <c r="C658" s="55"/>
      <c r="D658" s="55"/>
      <c r="E658" s="55"/>
      <c r="F658" s="55"/>
      <c r="G658" s="55"/>
      <c r="H658" s="55"/>
      <c r="I658" s="55"/>
      <c r="J658" s="55"/>
      <c r="K658" s="55"/>
      <c r="L658" s="55"/>
      <c r="M658" s="55"/>
      <c r="N658" s="55"/>
      <c r="O658" s="55"/>
      <c r="P658" s="55"/>
    </row>
    <row r="660" spans="1:16" x14ac:dyDescent="0.4">
      <c r="A660" t="s">
        <v>2</v>
      </c>
      <c r="C660" s="54" t="str">
        <f>出張情報入力フォーム!D1&amp;""</f>
        <v/>
      </c>
      <c r="D660" s="54"/>
      <c r="E660" s="54"/>
      <c r="F660" s="54"/>
      <c r="G660" s="54"/>
      <c r="H660" s="54"/>
      <c r="I660" s="54"/>
      <c r="J660" s="54"/>
      <c r="K660" s="54"/>
      <c r="L660" s="54"/>
      <c r="M660" s="54"/>
      <c r="N660" s="54"/>
      <c r="O660" s="54"/>
      <c r="P660" s="54"/>
    </row>
    <row r="661" spans="1:16" x14ac:dyDescent="0.4">
      <c r="A661" t="s">
        <v>3</v>
      </c>
      <c r="C661" s="54" t="str">
        <f>出張情報入力フォーム!D2&amp;""</f>
        <v/>
      </c>
      <c r="D661" s="54"/>
      <c r="E661" s="54"/>
      <c r="F661" s="54"/>
      <c r="G661" s="54"/>
      <c r="H661" s="54"/>
      <c r="I661" s="54"/>
      <c r="J661" s="54"/>
      <c r="K661" s="54"/>
      <c r="L661" s="54"/>
      <c r="M661" s="54"/>
      <c r="N661" s="54"/>
      <c r="O661" s="54"/>
      <c r="P661" s="54"/>
    </row>
    <row r="662" spans="1:16" x14ac:dyDescent="0.4">
      <c r="A662" t="s">
        <v>4</v>
      </c>
      <c r="C662" s="54" t="str">
        <f>出張情報入力フォーム!D3&amp;""</f>
        <v/>
      </c>
      <c r="D662" s="54"/>
      <c r="E662" s="54"/>
      <c r="F662" s="54"/>
      <c r="G662" s="54"/>
      <c r="H662" s="54"/>
      <c r="I662" s="54"/>
      <c r="J662" s="54"/>
      <c r="K662" s="54"/>
      <c r="L662" s="54"/>
      <c r="M662" s="54"/>
      <c r="N662" s="54"/>
      <c r="O662" s="54"/>
      <c r="P662" s="54"/>
    </row>
    <row r="663" spans="1:16" x14ac:dyDescent="0.4">
      <c r="A663" t="s">
        <v>5</v>
      </c>
      <c r="D663" t="s">
        <v>17</v>
      </c>
    </row>
    <row r="665" spans="1:16" x14ac:dyDescent="0.4">
      <c r="A665" s="56" t="s">
        <v>11</v>
      </c>
      <c r="B665" s="56"/>
      <c r="C665" s="6" t="s">
        <v>21</v>
      </c>
      <c r="D665" s="56" t="s">
        <v>22</v>
      </c>
      <c r="E665" s="56"/>
      <c r="F665" s="57" t="s">
        <v>6</v>
      </c>
      <c r="G665" s="58"/>
      <c r="H665" s="56" t="s">
        <v>7</v>
      </c>
      <c r="I665" s="56"/>
      <c r="J665" s="56"/>
      <c r="K665" s="56" t="s">
        <v>8</v>
      </c>
      <c r="L665" s="56"/>
      <c r="M665" s="56" t="s">
        <v>9</v>
      </c>
      <c r="N665" s="56"/>
      <c r="O665" s="56"/>
      <c r="P665" s="56"/>
    </row>
    <row r="666" spans="1:16" ht="18.75" customHeight="1" x14ac:dyDescent="0.4">
      <c r="A666" s="77" t="str">
        <f>+VLOOKUP(A649,出張情報入力フォーム!A:R,2,FALSE)&amp;""</f>
        <v/>
      </c>
      <c r="B666" s="78"/>
      <c r="C666" s="77" t="str">
        <f>+VLOOKUP(A649,出張情報入力フォーム!A:R,4,FALSE)&amp;""</f>
        <v/>
      </c>
      <c r="D666" s="83" t="str">
        <f>VLOOKUP(A649,出張情報入力フォーム!A:R,5,0)&amp;""</f>
        <v/>
      </c>
      <c r="E666" s="83"/>
      <c r="F666" s="77" t="str">
        <f>+VLOOKUP(A649,出張情報入力フォーム!A:R,7,FALSE)&amp;""</f>
        <v/>
      </c>
      <c r="G666" s="78"/>
      <c r="H666" s="7">
        <f>+VLOOKUP(A649,出張情報入力フォーム!A:R,9,FALSE)</f>
        <v>0</v>
      </c>
      <c r="I666" s="8" t="s">
        <v>10</v>
      </c>
      <c r="J666" s="9">
        <f>+VLOOKUP(A649,出張情報入力フォーム!A:R,11,FALSE)</f>
        <v>0</v>
      </c>
      <c r="K666" s="59" t="str">
        <f>IF(VLOOKUP(A649,出張情報入力フォーム!A:R,17,FALSE)="その他",出張情報入力フォーム!Q54,VLOOKUP(A649,出張情報入力フォーム!A:R,17,FALSE))</f>
        <v>核融合科学研究所</v>
      </c>
      <c r="L666" s="61"/>
      <c r="M666" s="59" t="str">
        <f>+VLOOKUP(A649,出張情報入力フォーム!A:R,18,FALSE)&amp;CHAR(10)&amp;出張情報入力フォーム!R54</f>
        <v xml:space="preserve">
</v>
      </c>
      <c r="N666" s="60"/>
      <c r="O666" s="60"/>
      <c r="P666" s="61"/>
    </row>
    <row r="667" spans="1:16" x14ac:dyDescent="0.4">
      <c r="A667" s="79"/>
      <c r="B667" s="80"/>
      <c r="C667" s="79"/>
      <c r="D667" s="83"/>
      <c r="E667" s="83"/>
      <c r="F667" s="79"/>
      <c r="G667" s="80"/>
      <c r="H667" s="68">
        <f>+J666-H666+1</f>
        <v>1</v>
      </c>
      <c r="I667" s="69"/>
      <c r="J667" s="70"/>
      <c r="K667" s="62"/>
      <c r="L667" s="64"/>
      <c r="M667" s="62"/>
      <c r="N667" s="63"/>
      <c r="O667" s="63"/>
      <c r="P667" s="64"/>
    </row>
    <row r="668" spans="1:16" x14ac:dyDescent="0.4">
      <c r="A668" s="79"/>
      <c r="B668" s="80"/>
      <c r="C668" s="79"/>
      <c r="D668" s="83"/>
      <c r="E668" s="83"/>
      <c r="F668" s="79"/>
      <c r="G668" s="80"/>
      <c r="H668" s="4" t="s">
        <v>23</v>
      </c>
      <c r="I668" s="10"/>
      <c r="J668" s="4" t="s">
        <v>24</v>
      </c>
      <c r="K668" s="62"/>
      <c r="L668" s="64"/>
      <c r="M668" s="62"/>
      <c r="N668" s="63"/>
      <c r="O668" s="63"/>
      <c r="P668" s="64"/>
    </row>
    <row r="669" spans="1:16" x14ac:dyDescent="0.4">
      <c r="A669" s="79"/>
      <c r="B669" s="80"/>
      <c r="C669" s="79"/>
      <c r="D669" s="83"/>
      <c r="E669" s="83"/>
      <c r="F669" s="79"/>
      <c r="G669" s="80"/>
      <c r="H669" s="2">
        <f>+VLOOKUP(A649,出張情報入力フォーム!A:R,12,FALSE)</f>
        <v>0</v>
      </c>
      <c r="I669" s="11" t="s">
        <v>26</v>
      </c>
      <c r="J669" s="12">
        <f>+VLOOKUP(A649,出張情報入力フォーム!A:R,15,FALSE)</f>
        <v>0</v>
      </c>
      <c r="K669" s="62"/>
      <c r="L669" s="64"/>
      <c r="M669" s="62"/>
      <c r="N669" s="63"/>
      <c r="O669" s="63"/>
      <c r="P669" s="64"/>
    </row>
    <row r="670" spans="1:16" x14ac:dyDescent="0.4">
      <c r="A670" s="79"/>
      <c r="B670" s="80"/>
      <c r="C670" s="79"/>
      <c r="D670" s="83"/>
      <c r="E670" s="83"/>
      <c r="F670" s="79"/>
      <c r="G670" s="80"/>
      <c r="H670" s="4" t="s">
        <v>44</v>
      </c>
      <c r="I670" s="10"/>
      <c r="J670" s="4" t="s">
        <v>38</v>
      </c>
      <c r="K670" s="62"/>
      <c r="L670" s="64"/>
      <c r="M670" s="62"/>
      <c r="N670" s="63"/>
      <c r="O670" s="63"/>
      <c r="P670" s="64"/>
    </row>
    <row r="671" spans="1:16" x14ac:dyDescent="0.4">
      <c r="A671" s="81"/>
      <c r="B671" s="82"/>
      <c r="C671" s="81"/>
      <c r="D671" s="83"/>
      <c r="E671" s="83"/>
      <c r="F671" s="81"/>
      <c r="G671" s="82"/>
      <c r="H671" s="13">
        <f>+VLOOKUP(A649,出張情報入力フォーム!A:R,13,FALSE)</f>
        <v>0</v>
      </c>
      <c r="I671" s="14" t="s">
        <v>26</v>
      </c>
      <c r="J671" s="13">
        <f>+VLOOKUP(A649,出張情報入力フォーム!A:R,16,FALSE)</f>
        <v>0</v>
      </c>
      <c r="K671" s="65"/>
      <c r="L671" s="67"/>
      <c r="M671" s="65"/>
      <c r="N671" s="66"/>
      <c r="O671" s="66"/>
      <c r="P671" s="67"/>
    </row>
    <row r="672" spans="1:16" x14ac:dyDescent="0.4">
      <c r="A672" t="s">
        <v>12</v>
      </c>
      <c r="L672" t="s">
        <v>13</v>
      </c>
    </row>
    <row r="673" spans="1:16" ht="38.1" customHeight="1" x14ac:dyDescent="0.4">
      <c r="A673" s="21" t="s">
        <v>56</v>
      </c>
      <c r="B673" s="84" t="s">
        <v>14</v>
      </c>
      <c r="C673" s="85"/>
      <c r="D673" s="85"/>
      <c r="E673" s="85"/>
      <c r="F673" s="85"/>
      <c r="G673" s="85"/>
      <c r="H673" s="85"/>
      <c r="I673" s="85"/>
      <c r="J673" s="85"/>
      <c r="K673" s="86"/>
      <c r="L673" s="93" t="str">
        <f>+VLOOKUP(A649,出張情報入力フォーム!A:S,19,FALSE)&amp;""</f>
        <v/>
      </c>
      <c r="M673" s="94"/>
      <c r="N673" s="94"/>
      <c r="O673" s="94"/>
      <c r="P673" s="95"/>
    </row>
    <row r="674" spans="1:16" ht="38.1" customHeight="1" x14ac:dyDescent="0.4">
      <c r="A674" s="22"/>
      <c r="B674" s="87" t="s">
        <v>15</v>
      </c>
      <c r="C674" s="88"/>
      <c r="D674" s="88"/>
      <c r="E674" s="88"/>
      <c r="F674" s="88"/>
      <c r="G674" s="88"/>
      <c r="H674" s="88"/>
      <c r="I674" s="88"/>
      <c r="J674" s="88"/>
      <c r="K674" s="89"/>
      <c r="L674" s="96"/>
      <c r="M674" s="97"/>
      <c r="N674" s="97"/>
      <c r="O674" s="97"/>
      <c r="P674" s="98"/>
    </row>
    <row r="675" spans="1:16" ht="38.1" customHeight="1" x14ac:dyDescent="0.4">
      <c r="A675" s="23"/>
      <c r="B675" s="90" t="s">
        <v>16</v>
      </c>
      <c r="C675" s="91"/>
      <c r="D675" s="91"/>
      <c r="E675" s="91"/>
      <c r="F675" s="91"/>
      <c r="G675" s="91"/>
      <c r="H675" s="91"/>
      <c r="I675" s="91"/>
      <c r="J675" s="91"/>
      <c r="K675" s="92"/>
      <c r="L675" s="99"/>
      <c r="M675" s="100"/>
      <c r="N675" s="100"/>
      <c r="O675" s="100"/>
      <c r="P675" s="101"/>
    </row>
    <row r="676" spans="1:16" x14ac:dyDescent="0.4">
      <c r="A676" s="5">
        <v>26</v>
      </c>
    </row>
    <row r="677" spans="1:16" x14ac:dyDescent="0.4">
      <c r="P677" t="s">
        <v>68</v>
      </c>
    </row>
    <row r="678" spans="1:16" ht="25.5" x14ac:dyDescent="0.4">
      <c r="A678" s="71" t="s">
        <v>66</v>
      </c>
      <c r="B678" s="55"/>
      <c r="C678" s="55"/>
      <c r="D678" s="55"/>
      <c r="E678" s="55"/>
      <c r="F678" s="55"/>
      <c r="G678" s="55"/>
      <c r="H678" s="55"/>
      <c r="I678" s="55"/>
      <c r="J678" s="55"/>
      <c r="K678" s="55"/>
      <c r="L678" s="55"/>
      <c r="M678" s="55"/>
      <c r="N678" s="55"/>
      <c r="O678" s="55"/>
      <c r="P678" s="55"/>
    </row>
    <row r="679" spans="1:16" x14ac:dyDescent="0.4">
      <c r="N679" s="57" t="s">
        <v>55</v>
      </c>
      <c r="O679" s="58"/>
    </row>
    <row r="680" spans="1:16" x14ac:dyDescent="0.4">
      <c r="N680" s="73"/>
      <c r="O680" s="74"/>
    </row>
    <row r="681" spans="1:16" x14ac:dyDescent="0.4">
      <c r="A681" t="s">
        <v>0</v>
      </c>
      <c r="N681" s="75"/>
      <c r="O681" s="76"/>
    </row>
    <row r="682" spans="1:16" x14ac:dyDescent="0.4">
      <c r="J682" s="53">
        <f>出張情報入力フォーム!R1</f>
        <v>45748</v>
      </c>
      <c r="K682" s="53"/>
    </row>
    <row r="683" spans="1:16" x14ac:dyDescent="0.4">
      <c r="J683" s="1" t="s">
        <v>1</v>
      </c>
      <c r="L683" s="3" t="str">
        <f>出張情報入力フォーム!R2&amp;""</f>
        <v/>
      </c>
    </row>
    <row r="685" spans="1:16" x14ac:dyDescent="0.4">
      <c r="A685" s="55" t="s">
        <v>59</v>
      </c>
      <c r="B685" s="55"/>
      <c r="C685" s="55"/>
      <c r="D685" s="55"/>
      <c r="E685" s="55"/>
      <c r="F685" s="55"/>
      <c r="G685" s="55"/>
      <c r="H685" s="55"/>
      <c r="I685" s="55"/>
      <c r="J685" s="55"/>
      <c r="K685" s="55"/>
      <c r="L685" s="55"/>
      <c r="M685" s="55"/>
      <c r="N685" s="55"/>
      <c r="O685" s="55"/>
      <c r="P685" s="55"/>
    </row>
    <row r="687" spans="1:16" x14ac:dyDescent="0.4">
      <c r="A687" t="s">
        <v>2</v>
      </c>
      <c r="C687" s="54" t="str">
        <f>出張情報入力フォーム!D1&amp;""</f>
        <v/>
      </c>
      <c r="D687" s="54"/>
      <c r="E687" s="54"/>
      <c r="F687" s="54"/>
      <c r="G687" s="54"/>
      <c r="H687" s="54"/>
      <c r="I687" s="54"/>
      <c r="J687" s="54"/>
      <c r="K687" s="54"/>
      <c r="L687" s="54"/>
      <c r="M687" s="54"/>
      <c r="N687" s="54"/>
      <c r="O687" s="54"/>
      <c r="P687" s="54"/>
    </row>
    <row r="688" spans="1:16" x14ac:dyDescent="0.4">
      <c r="A688" t="s">
        <v>3</v>
      </c>
      <c r="C688" s="54" t="str">
        <f>出張情報入力フォーム!D2&amp;""</f>
        <v/>
      </c>
      <c r="D688" s="54"/>
      <c r="E688" s="54"/>
      <c r="F688" s="54"/>
      <c r="G688" s="54"/>
      <c r="H688" s="54"/>
      <c r="I688" s="54"/>
      <c r="J688" s="54"/>
      <c r="K688" s="54"/>
      <c r="L688" s="54"/>
      <c r="M688" s="54"/>
      <c r="N688" s="54"/>
      <c r="O688" s="54"/>
      <c r="P688" s="54"/>
    </row>
    <row r="689" spans="1:16" x14ac:dyDescent="0.4">
      <c r="A689" t="s">
        <v>4</v>
      </c>
      <c r="C689" s="54" t="str">
        <f>出張情報入力フォーム!D3&amp;""</f>
        <v/>
      </c>
      <c r="D689" s="54"/>
      <c r="E689" s="54"/>
      <c r="F689" s="54"/>
      <c r="G689" s="54"/>
      <c r="H689" s="54"/>
      <c r="I689" s="54"/>
      <c r="J689" s="54"/>
      <c r="K689" s="54"/>
      <c r="L689" s="54"/>
      <c r="M689" s="54"/>
      <c r="N689" s="54"/>
      <c r="O689" s="54"/>
      <c r="P689" s="54"/>
    </row>
    <row r="690" spans="1:16" x14ac:dyDescent="0.4">
      <c r="A690" t="s">
        <v>5</v>
      </c>
      <c r="D690" t="s">
        <v>17</v>
      </c>
    </row>
    <row r="692" spans="1:16" x14ac:dyDescent="0.4">
      <c r="A692" s="56" t="s">
        <v>11</v>
      </c>
      <c r="B692" s="56"/>
      <c r="C692" s="6" t="s">
        <v>21</v>
      </c>
      <c r="D692" s="56" t="s">
        <v>22</v>
      </c>
      <c r="E692" s="56"/>
      <c r="F692" s="57" t="s">
        <v>6</v>
      </c>
      <c r="G692" s="58"/>
      <c r="H692" s="56" t="s">
        <v>7</v>
      </c>
      <c r="I692" s="56"/>
      <c r="J692" s="56"/>
      <c r="K692" s="56" t="s">
        <v>8</v>
      </c>
      <c r="L692" s="56"/>
      <c r="M692" s="56" t="s">
        <v>9</v>
      </c>
      <c r="N692" s="56"/>
      <c r="O692" s="56"/>
      <c r="P692" s="56"/>
    </row>
    <row r="693" spans="1:16" ht="18.75" customHeight="1" x14ac:dyDescent="0.4">
      <c r="A693" s="77" t="str">
        <f>+VLOOKUP(A676,出張情報入力フォーム!A:R,2,FALSE)&amp;""</f>
        <v/>
      </c>
      <c r="B693" s="78"/>
      <c r="C693" s="77" t="str">
        <f>+VLOOKUP(A676,出張情報入力フォーム!A:R,4,FALSE)&amp;""</f>
        <v/>
      </c>
      <c r="D693" s="83" t="str">
        <f>VLOOKUP(A676,出張情報入力フォーム!A:R,5,0)&amp;""</f>
        <v/>
      </c>
      <c r="E693" s="83"/>
      <c r="F693" s="77" t="str">
        <f>+VLOOKUP(A676,出張情報入力フォーム!A:R,7,FALSE)&amp;""</f>
        <v/>
      </c>
      <c r="G693" s="78"/>
      <c r="H693" s="7">
        <f>+VLOOKUP(A676,出張情報入力フォーム!A:R,9,FALSE)</f>
        <v>0</v>
      </c>
      <c r="I693" s="8" t="s">
        <v>10</v>
      </c>
      <c r="J693" s="9">
        <f>+VLOOKUP(A676,出張情報入力フォーム!A:R,11,FALSE)</f>
        <v>0</v>
      </c>
      <c r="K693" s="59" t="str">
        <f>IF(VLOOKUP(A676,出張情報入力フォーム!A:R,17,FALSE)="その他",出張情報入力フォーム!Q56,VLOOKUP(A676,出張情報入力フォーム!A:R,17,FALSE))</f>
        <v>核融合科学研究所</v>
      </c>
      <c r="L693" s="61"/>
      <c r="M693" s="59" t="str">
        <f>+VLOOKUP(A676,出張情報入力フォーム!A:R,18,FALSE)&amp;CHAR(10)&amp;出張情報入力フォーム!R56</f>
        <v xml:space="preserve">
</v>
      </c>
      <c r="N693" s="60"/>
      <c r="O693" s="60"/>
      <c r="P693" s="61"/>
    </row>
    <row r="694" spans="1:16" x14ac:dyDescent="0.4">
      <c r="A694" s="79"/>
      <c r="B694" s="80"/>
      <c r="C694" s="79"/>
      <c r="D694" s="83"/>
      <c r="E694" s="83"/>
      <c r="F694" s="79"/>
      <c r="G694" s="80"/>
      <c r="H694" s="68">
        <f>+J693-H693+1</f>
        <v>1</v>
      </c>
      <c r="I694" s="69"/>
      <c r="J694" s="70"/>
      <c r="K694" s="62"/>
      <c r="L694" s="64"/>
      <c r="M694" s="62"/>
      <c r="N694" s="63"/>
      <c r="O694" s="63"/>
      <c r="P694" s="64"/>
    </row>
    <row r="695" spans="1:16" x14ac:dyDescent="0.4">
      <c r="A695" s="79"/>
      <c r="B695" s="80"/>
      <c r="C695" s="79"/>
      <c r="D695" s="83"/>
      <c r="E695" s="83"/>
      <c r="F695" s="79"/>
      <c r="G695" s="80"/>
      <c r="H695" s="4" t="s">
        <v>23</v>
      </c>
      <c r="I695" s="10"/>
      <c r="J695" s="4" t="s">
        <v>24</v>
      </c>
      <c r="K695" s="62"/>
      <c r="L695" s="64"/>
      <c r="M695" s="62"/>
      <c r="N695" s="63"/>
      <c r="O695" s="63"/>
      <c r="P695" s="64"/>
    </row>
    <row r="696" spans="1:16" x14ac:dyDescent="0.4">
      <c r="A696" s="79"/>
      <c r="B696" s="80"/>
      <c r="C696" s="79"/>
      <c r="D696" s="83"/>
      <c r="E696" s="83"/>
      <c r="F696" s="79"/>
      <c r="G696" s="80"/>
      <c r="H696" s="2">
        <f>+VLOOKUP(A676,出張情報入力フォーム!A:R,12,FALSE)</f>
        <v>0</v>
      </c>
      <c r="I696" s="11" t="s">
        <v>26</v>
      </c>
      <c r="J696" s="12">
        <f>+VLOOKUP(A676,出張情報入力フォーム!A:R,15,FALSE)</f>
        <v>0</v>
      </c>
      <c r="K696" s="62"/>
      <c r="L696" s="64"/>
      <c r="M696" s="62"/>
      <c r="N696" s="63"/>
      <c r="O696" s="63"/>
      <c r="P696" s="64"/>
    </row>
    <row r="697" spans="1:16" x14ac:dyDescent="0.4">
      <c r="A697" s="79"/>
      <c r="B697" s="80"/>
      <c r="C697" s="79"/>
      <c r="D697" s="83"/>
      <c r="E697" s="83"/>
      <c r="F697" s="79"/>
      <c r="G697" s="80"/>
      <c r="H697" s="4" t="s">
        <v>44</v>
      </c>
      <c r="I697" s="10"/>
      <c r="J697" s="4" t="s">
        <v>38</v>
      </c>
      <c r="K697" s="62"/>
      <c r="L697" s="64"/>
      <c r="M697" s="62"/>
      <c r="N697" s="63"/>
      <c r="O697" s="63"/>
      <c r="P697" s="64"/>
    </row>
    <row r="698" spans="1:16" x14ac:dyDescent="0.4">
      <c r="A698" s="81"/>
      <c r="B698" s="82"/>
      <c r="C698" s="81"/>
      <c r="D698" s="83"/>
      <c r="E698" s="83"/>
      <c r="F698" s="81"/>
      <c r="G698" s="82"/>
      <c r="H698" s="13">
        <f>+VLOOKUP(A676,出張情報入力フォーム!A:R,13,FALSE)</f>
        <v>0</v>
      </c>
      <c r="I698" s="14" t="s">
        <v>26</v>
      </c>
      <c r="J698" s="13">
        <f>+VLOOKUP(A676,出張情報入力フォーム!A:R,16,FALSE)</f>
        <v>0</v>
      </c>
      <c r="K698" s="65"/>
      <c r="L698" s="67"/>
      <c r="M698" s="65"/>
      <c r="N698" s="66"/>
      <c r="O698" s="66"/>
      <c r="P698" s="67"/>
    </row>
    <row r="699" spans="1:16" x14ac:dyDescent="0.4">
      <c r="A699" t="s">
        <v>12</v>
      </c>
      <c r="L699" t="s">
        <v>13</v>
      </c>
    </row>
    <row r="700" spans="1:16" ht="38.1" customHeight="1" x14ac:dyDescent="0.4">
      <c r="A700" s="21" t="s">
        <v>56</v>
      </c>
      <c r="B700" s="84" t="s">
        <v>14</v>
      </c>
      <c r="C700" s="85"/>
      <c r="D700" s="85"/>
      <c r="E700" s="85"/>
      <c r="F700" s="85"/>
      <c r="G700" s="85"/>
      <c r="H700" s="85"/>
      <c r="I700" s="85"/>
      <c r="J700" s="85"/>
      <c r="K700" s="86"/>
      <c r="L700" s="93" t="str">
        <f>+VLOOKUP(A676,出張情報入力フォーム!A:S,19,FALSE)&amp;""</f>
        <v/>
      </c>
      <c r="M700" s="94"/>
      <c r="N700" s="94"/>
      <c r="O700" s="94"/>
      <c r="P700" s="95"/>
    </row>
    <row r="701" spans="1:16" ht="38.1" customHeight="1" x14ac:dyDescent="0.4">
      <c r="A701" s="22"/>
      <c r="B701" s="87" t="s">
        <v>15</v>
      </c>
      <c r="C701" s="88"/>
      <c r="D701" s="88"/>
      <c r="E701" s="88"/>
      <c r="F701" s="88"/>
      <c r="G701" s="88"/>
      <c r="H701" s="88"/>
      <c r="I701" s="88"/>
      <c r="J701" s="88"/>
      <c r="K701" s="89"/>
      <c r="L701" s="96"/>
      <c r="M701" s="97"/>
      <c r="N701" s="97"/>
      <c r="O701" s="97"/>
      <c r="P701" s="98"/>
    </row>
    <row r="702" spans="1:16" ht="38.1" customHeight="1" x14ac:dyDescent="0.4">
      <c r="A702" s="23"/>
      <c r="B702" s="90" t="s">
        <v>16</v>
      </c>
      <c r="C702" s="91"/>
      <c r="D702" s="91"/>
      <c r="E702" s="91"/>
      <c r="F702" s="91"/>
      <c r="G702" s="91"/>
      <c r="H702" s="91"/>
      <c r="I702" s="91"/>
      <c r="J702" s="91"/>
      <c r="K702" s="92"/>
      <c r="L702" s="99"/>
      <c r="M702" s="100"/>
      <c r="N702" s="100"/>
      <c r="O702" s="100"/>
      <c r="P702" s="101"/>
    </row>
    <row r="703" spans="1:16" x14ac:dyDescent="0.4">
      <c r="A703" s="5">
        <v>27</v>
      </c>
    </row>
    <row r="704" spans="1:16" x14ac:dyDescent="0.4">
      <c r="P704" t="s">
        <v>68</v>
      </c>
    </row>
    <row r="705" spans="1:16" ht="25.5" x14ac:dyDescent="0.4">
      <c r="A705" s="71" t="s">
        <v>66</v>
      </c>
      <c r="B705" s="55"/>
      <c r="C705" s="55"/>
      <c r="D705" s="55"/>
      <c r="E705" s="55"/>
      <c r="F705" s="55"/>
      <c r="G705" s="55"/>
      <c r="H705" s="55"/>
      <c r="I705" s="55"/>
      <c r="J705" s="55"/>
      <c r="K705" s="55"/>
      <c r="L705" s="55"/>
      <c r="M705" s="55"/>
      <c r="N705" s="55"/>
      <c r="O705" s="55"/>
      <c r="P705" s="55"/>
    </row>
    <row r="706" spans="1:16" x14ac:dyDescent="0.4">
      <c r="N706" s="57" t="s">
        <v>55</v>
      </c>
      <c r="O706" s="58"/>
    </row>
    <row r="707" spans="1:16" x14ac:dyDescent="0.4">
      <c r="N707" s="73"/>
      <c r="O707" s="74"/>
    </row>
    <row r="708" spans="1:16" x14ac:dyDescent="0.4">
      <c r="A708" t="s">
        <v>0</v>
      </c>
      <c r="N708" s="75"/>
      <c r="O708" s="76"/>
    </row>
    <row r="709" spans="1:16" x14ac:dyDescent="0.4">
      <c r="J709" s="53">
        <f>出張情報入力フォーム!R1</f>
        <v>45748</v>
      </c>
      <c r="K709" s="53"/>
    </row>
    <row r="710" spans="1:16" x14ac:dyDescent="0.4">
      <c r="J710" s="1" t="s">
        <v>1</v>
      </c>
      <c r="L710" s="3" t="str">
        <f>出張情報入力フォーム!R2&amp;""</f>
        <v/>
      </c>
    </row>
    <row r="712" spans="1:16" x14ac:dyDescent="0.4">
      <c r="A712" s="55" t="s">
        <v>59</v>
      </c>
      <c r="B712" s="55"/>
      <c r="C712" s="55"/>
      <c r="D712" s="55"/>
      <c r="E712" s="55"/>
      <c r="F712" s="55"/>
      <c r="G712" s="55"/>
      <c r="H712" s="55"/>
      <c r="I712" s="55"/>
      <c r="J712" s="55"/>
      <c r="K712" s="55"/>
      <c r="L712" s="55"/>
      <c r="M712" s="55"/>
      <c r="N712" s="55"/>
      <c r="O712" s="55"/>
      <c r="P712" s="55"/>
    </row>
    <row r="714" spans="1:16" x14ac:dyDescent="0.4">
      <c r="A714" t="s">
        <v>2</v>
      </c>
      <c r="C714" s="54" t="str">
        <f>出張情報入力フォーム!D1&amp;""</f>
        <v/>
      </c>
      <c r="D714" s="54"/>
      <c r="E714" s="54"/>
      <c r="F714" s="54"/>
      <c r="G714" s="54"/>
      <c r="H714" s="54"/>
      <c r="I714" s="54"/>
      <c r="J714" s="54"/>
      <c r="K714" s="54"/>
      <c r="L714" s="54"/>
      <c r="M714" s="54"/>
      <c r="N714" s="54"/>
      <c r="O714" s="54"/>
      <c r="P714" s="54"/>
    </row>
    <row r="715" spans="1:16" x14ac:dyDescent="0.4">
      <c r="A715" t="s">
        <v>3</v>
      </c>
      <c r="C715" s="54" t="str">
        <f>出張情報入力フォーム!D2&amp;""</f>
        <v/>
      </c>
      <c r="D715" s="54"/>
      <c r="E715" s="54"/>
      <c r="F715" s="54"/>
      <c r="G715" s="54"/>
      <c r="H715" s="54"/>
      <c r="I715" s="54"/>
      <c r="J715" s="54"/>
      <c r="K715" s="54"/>
      <c r="L715" s="54"/>
      <c r="M715" s="54"/>
      <c r="N715" s="54"/>
      <c r="O715" s="54"/>
      <c r="P715" s="54"/>
    </row>
    <row r="716" spans="1:16" x14ac:dyDescent="0.4">
      <c r="A716" t="s">
        <v>4</v>
      </c>
      <c r="C716" s="54" t="str">
        <f>出張情報入力フォーム!D3&amp;""</f>
        <v/>
      </c>
      <c r="D716" s="54"/>
      <c r="E716" s="54"/>
      <c r="F716" s="54"/>
      <c r="G716" s="54"/>
      <c r="H716" s="54"/>
      <c r="I716" s="54"/>
      <c r="J716" s="54"/>
      <c r="K716" s="54"/>
      <c r="L716" s="54"/>
      <c r="M716" s="54"/>
      <c r="N716" s="54"/>
      <c r="O716" s="54"/>
      <c r="P716" s="54"/>
    </row>
    <row r="717" spans="1:16" x14ac:dyDescent="0.4">
      <c r="A717" t="s">
        <v>5</v>
      </c>
      <c r="D717" t="s">
        <v>17</v>
      </c>
    </row>
    <row r="719" spans="1:16" x14ac:dyDescent="0.4">
      <c r="A719" s="56" t="s">
        <v>11</v>
      </c>
      <c r="B719" s="56"/>
      <c r="C719" s="6" t="s">
        <v>21</v>
      </c>
      <c r="D719" s="56" t="s">
        <v>22</v>
      </c>
      <c r="E719" s="56"/>
      <c r="F719" s="57" t="s">
        <v>6</v>
      </c>
      <c r="G719" s="58"/>
      <c r="H719" s="56" t="s">
        <v>7</v>
      </c>
      <c r="I719" s="56"/>
      <c r="J719" s="56"/>
      <c r="K719" s="56" t="s">
        <v>8</v>
      </c>
      <c r="L719" s="56"/>
      <c r="M719" s="56" t="s">
        <v>9</v>
      </c>
      <c r="N719" s="56"/>
      <c r="O719" s="56"/>
      <c r="P719" s="56"/>
    </row>
    <row r="720" spans="1:16" ht="18.75" customHeight="1" x14ac:dyDescent="0.4">
      <c r="A720" s="77" t="str">
        <f>+VLOOKUP(A703,出張情報入力フォーム!A:R,2,FALSE)&amp;""</f>
        <v/>
      </c>
      <c r="B720" s="78"/>
      <c r="C720" s="77" t="str">
        <f>+VLOOKUP(A703,出張情報入力フォーム!A:R,4,FALSE)&amp;""</f>
        <v/>
      </c>
      <c r="D720" s="83" t="str">
        <f>VLOOKUP(A703,出張情報入力フォーム!A:R,5,0)&amp;""</f>
        <v/>
      </c>
      <c r="E720" s="83"/>
      <c r="F720" s="77" t="str">
        <f>+VLOOKUP(A703,出張情報入力フォーム!A:R,7,FALSE)&amp;""</f>
        <v/>
      </c>
      <c r="G720" s="78"/>
      <c r="H720" s="7">
        <f>+VLOOKUP(A703,出張情報入力フォーム!A:R,9,FALSE)</f>
        <v>0</v>
      </c>
      <c r="I720" s="8" t="s">
        <v>10</v>
      </c>
      <c r="J720" s="9">
        <f>+VLOOKUP(A703,出張情報入力フォーム!A:R,11,FALSE)</f>
        <v>0</v>
      </c>
      <c r="K720" s="59" t="str">
        <f>IF(VLOOKUP(A703,出張情報入力フォーム!A:R,17,FALSE)="その他",出張情報入力フォーム!Q58,VLOOKUP(A703,出張情報入力フォーム!A:R,17,FALSE))</f>
        <v>核融合科学研究所</v>
      </c>
      <c r="L720" s="61"/>
      <c r="M720" s="59" t="str">
        <f>+VLOOKUP(A703,出張情報入力フォーム!A:R,18,FALSE)&amp;CHAR(10)&amp;出張情報入力フォーム!R58</f>
        <v xml:space="preserve">
</v>
      </c>
      <c r="N720" s="60"/>
      <c r="O720" s="60"/>
      <c r="P720" s="61"/>
    </row>
    <row r="721" spans="1:16" x14ac:dyDescent="0.4">
      <c r="A721" s="79"/>
      <c r="B721" s="80"/>
      <c r="C721" s="79"/>
      <c r="D721" s="83"/>
      <c r="E721" s="83"/>
      <c r="F721" s="79"/>
      <c r="G721" s="80"/>
      <c r="H721" s="68">
        <f>+J720-H720+1</f>
        <v>1</v>
      </c>
      <c r="I721" s="69"/>
      <c r="J721" s="70"/>
      <c r="K721" s="62"/>
      <c r="L721" s="64"/>
      <c r="M721" s="62"/>
      <c r="N721" s="63"/>
      <c r="O721" s="63"/>
      <c r="P721" s="64"/>
    </row>
    <row r="722" spans="1:16" x14ac:dyDescent="0.4">
      <c r="A722" s="79"/>
      <c r="B722" s="80"/>
      <c r="C722" s="79"/>
      <c r="D722" s="83"/>
      <c r="E722" s="83"/>
      <c r="F722" s="79"/>
      <c r="G722" s="80"/>
      <c r="H722" s="4" t="s">
        <v>23</v>
      </c>
      <c r="I722" s="10"/>
      <c r="J722" s="4" t="s">
        <v>24</v>
      </c>
      <c r="K722" s="62"/>
      <c r="L722" s="64"/>
      <c r="M722" s="62"/>
      <c r="N722" s="63"/>
      <c r="O722" s="63"/>
      <c r="P722" s="64"/>
    </row>
    <row r="723" spans="1:16" x14ac:dyDescent="0.4">
      <c r="A723" s="79"/>
      <c r="B723" s="80"/>
      <c r="C723" s="79"/>
      <c r="D723" s="83"/>
      <c r="E723" s="83"/>
      <c r="F723" s="79"/>
      <c r="G723" s="80"/>
      <c r="H723" s="2">
        <f>+VLOOKUP(A703,出張情報入力フォーム!A:R,12,FALSE)</f>
        <v>0</v>
      </c>
      <c r="I723" s="11" t="s">
        <v>26</v>
      </c>
      <c r="J723" s="12">
        <f>+VLOOKUP(A703,出張情報入力フォーム!A:R,15,FALSE)</f>
        <v>0</v>
      </c>
      <c r="K723" s="62"/>
      <c r="L723" s="64"/>
      <c r="M723" s="62"/>
      <c r="N723" s="63"/>
      <c r="O723" s="63"/>
      <c r="P723" s="64"/>
    </row>
    <row r="724" spans="1:16" x14ac:dyDescent="0.4">
      <c r="A724" s="79"/>
      <c r="B724" s="80"/>
      <c r="C724" s="79"/>
      <c r="D724" s="83"/>
      <c r="E724" s="83"/>
      <c r="F724" s="79"/>
      <c r="G724" s="80"/>
      <c r="H724" s="4" t="s">
        <v>44</v>
      </c>
      <c r="I724" s="10"/>
      <c r="J724" s="4" t="s">
        <v>38</v>
      </c>
      <c r="K724" s="62"/>
      <c r="L724" s="64"/>
      <c r="M724" s="62"/>
      <c r="N724" s="63"/>
      <c r="O724" s="63"/>
      <c r="P724" s="64"/>
    </row>
    <row r="725" spans="1:16" x14ac:dyDescent="0.4">
      <c r="A725" s="81"/>
      <c r="B725" s="82"/>
      <c r="C725" s="81"/>
      <c r="D725" s="83"/>
      <c r="E725" s="83"/>
      <c r="F725" s="81"/>
      <c r="G725" s="82"/>
      <c r="H725" s="13">
        <f>+VLOOKUP(A703,出張情報入力フォーム!A:R,13,FALSE)</f>
        <v>0</v>
      </c>
      <c r="I725" s="14" t="s">
        <v>26</v>
      </c>
      <c r="J725" s="13">
        <f>+VLOOKUP(A703,出張情報入力フォーム!A:R,16,FALSE)</f>
        <v>0</v>
      </c>
      <c r="K725" s="65"/>
      <c r="L725" s="67"/>
      <c r="M725" s="65"/>
      <c r="N725" s="66"/>
      <c r="O725" s="66"/>
      <c r="P725" s="67"/>
    </row>
    <row r="726" spans="1:16" x14ac:dyDescent="0.4">
      <c r="A726" t="s">
        <v>12</v>
      </c>
      <c r="L726" t="s">
        <v>13</v>
      </c>
    </row>
    <row r="727" spans="1:16" ht="38.1" customHeight="1" x14ac:dyDescent="0.4">
      <c r="A727" s="21" t="s">
        <v>56</v>
      </c>
      <c r="B727" s="84" t="s">
        <v>14</v>
      </c>
      <c r="C727" s="85"/>
      <c r="D727" s="85"/>
      <c r="E727" s="85"/>
      <c r="F727" s="85"/>
      <c r="G727" s="85"/>
      <c r="H727" s="85"/>
      <c r="I727" s="85"/>
      <c r="J727" s="85"/>
      <c r="K727" s="86"/>
      <c r="L727" s="93" t="str">
        <f>+VLOOKUP(A703,出張情報入力フォーム!A:S,19,FALSE)&amp;""</f>
        <v/>
      </c>
      <c r="M727" s="94"/>
      <c r="N727" s="94"/>
      <c r="O727" s="94"/>
      <c r="P727" s="95"/>
    </row>
    <row r="728" spans="1:16" ht="38.1" customHeight="1" x14ac:dyDescent="0.4">
      <c r="A728" s="22"/>
      <c r="B728" s="87" t="s">
        <v>15</v>
      </c>
      <c r="C728" s="88"/>
      <c r="D728" s="88"/>
      <c r="E728" s="88"/>
      <c r="F728" s="88"/>
      <c r="G728" s="88"/>
      <c r="H728" s="88"/>
      <c r="I728" s="88"/>
      <c r="J728" s="88"/>
      <c r="K728" s="89"/>
      <c r="L728" s="96"/>
      <c r="M728" s="97"/>
      <c r="N728" s="97"/>
      <c r="O728" s="97"/>
      <c r="P728" s="98"/>
    </row>
    <row r="729" spans="1:16" ht="38.1" customHeight="1" x14ac:dyDescent="0.4">
      <c r="A729" s="23"/>
      <c r="B729" s="90" t="s">
        <v>16</v>
      </c>
      <c r="C729" s="91"/>
      <c r="D729" s="91"/>
      <c r="E729" s="91"/>
      <c r="F729" s="91"/>
      <c r="G729" s="91"/>
      <c r="H729" s="91"/>
      <c r="I729" s="91"/>
      <c r="J729" s="91"/>
      <c r="K729" s="92"/>
      <c r="L729" s="99"/>
      <c r="M729" s="100"/>
      <c r="N729" s="100"/>
      <c r="O729" s="100"/>
      <c r="P729" s="101"/>
    </row>
    <row r="730" spans="1:16" x14ac:dyDescent="0.4">
      <c r="A730" s="5">
        <v>28</v>
      </c>
    </row>
    <row r="731" spans="1:16" x14ac:dyDescent="0.4">
      <c r="P731" t="s">
        <v>68</v>
      </c>
    </row>
    <row r="732" spans="1:16" ht="25.5" x14ac:dyDescent="0.4">
      <c r="A732" s="71" t="s">
        <v>66</v>
      </c>
      <c r="B732" s="55"/>
      <c r="C732" s="55"/>
      <c r="D732" s="55"/>
      <c r="E732" s="55"/>
      <c r="F732" s="55"/>
      <c r="G732" s="55"/>
      <c r="H732" s="55"/>
      <c r="I732" s="55"/>
      <c r="J732" s="55"/>
      <c r="K732" s="55"/>
      <c r="L732" s="55"/>
      <c r="M732" s="55"/>
      <c r="N732" s="55"/>
      <c r="O732" s="55"/>
      <c r="P732" s="55"/>
    </row>
    <row r="733" spans="1:16" x14ac:dyDescent="0.4">
      <c r="N733" s="57" t="s">
        <v>55</v>
      </c>
      <c r="O733" s="58"/>
    </row>
    <row r="734" spans="1:16" x14ac:dyDescent="0.4">
      <c r="N734" s="73"/>
      <c r="O734" s="74"/>
    </row>
    <row r="735" spans="1:16" x14ac:dyDescent="0.4">
      <c r="A735" t="s">
        <v>0</v>
      </c>
      <c r="N735" s="75"/>
      <c r="O735" s="76"/>
    </row>
    <row r="736" spans="1:16" x14ac:dyDescent="0.4">
      <c r="J736" s="53">
        <f>出張情報入力フォーム!R1</f>
        <v>45748</v>
      </c>
      <c r="K736" s="53"/>
    </row>
    <row r="737" spans="1:16" x14ac:dyDescent="0.4">
      <c r="J737" s="1" t="s">
        <v>1</v>
      </c>
      <c r="L737" s="3" t="str">
        <f>出張情報入力フォーム!R2&amp;""</f>
        <v/>
      </c>
    </row>
    <row r="739" spans="1:16" x14ac:dyDescent="0.4">
      <c r="A739" s="55" t="s">
        <v>59</v>
      </c>
      <c r="B739" s="55"/>
      <c r="C739" s="55"/>
      <c r="D739" s="55"/>
      <c r="E739" s="55"/>
      <c r="F739" s="55"/>
      <c r="G739" s="55"/>
      <c r="H739" s="55"/>
      <c r="I739" s="55"/>
      <c r="J739" s="55"/>
      <c r="K739" s="55"/>
      <c r="L739" s="55"/>
      <c r="M739" s="55"/>
      <c r="N739" s="55"/>
      <c r="O739" s="55"/>
      <c r="P739" s="55"/>
    </row>
    <row r="741" spans="1:16" x14ac:dyDescent="0.4">
      <c r="A741" t="s">
        <v>2</v>
      </c>
      <c r="C741" s="54" t="str">
        <f>出張情報入力フォーム!D1&amp;""</f>
        <v/>
      </c>
      <c r="D741" s="54"/>
      <c r="E741" s="54"/>
      <c r="F741" s="54"/>
      <c r="G741" s="54"/>
      <c r="H741" s="54"/>
      <c r="I741" s="54"/>
      <c r="J741" s="54"/>
      <c r="K741" s="54"/>
      <c r="L741" s="54"/>
      <c r="M741" s="54"/>
      <c r="N741" s="54"/>
      <c r="O741" s="54"/>
      <c r="P741" s="54"/>
    </row>
    <row r="742" spans="1:16" x14ac:dyDescent="0.4">
      <c r="A742" t="s">
        <v>3</v>
      </c>
      <c r="C742" s="54" t="str">
        <f>出張情報入力フォーム!D2&amp;""</f>
        <v/>
      </c>
      <c r="D742" s="54"/>
      <c r="E742" s="54"/>
      <c r="F742" s="54"/>
      <c r="G742" s="54"/>
      <c r="H742" s="54"/>
      <c r="I742" s="54"/>
      <c r="J742" s="54"/>
      <c r="K742" s="54"/>
      <c r="L742" s="54"/>
      <c r="M742" s="54"/>
      <c r="N742" s="54"/>
      <c r="O742" s="54"/>
      <c r="P742" s="54"/>
    </row>
    <row r="743" spans="1:16" x14ac:dyDescent="0.4">
      <c r="A743" t="s">
        <v>4</v>
      </c>
      <c r="C743" s="54" t="str">
        <f>出張情報入力フォーム!D3&amp;""</f>
        <v/>
      </c>
      <c r="D743" s="54"/>
      <c r="E743" s="54"/>
      <c r="F743" s="54"/>
      <c r="G743" s="54"/>
      <c r="H743" s="54"/>
      <c r="I743" s="54"/>
      <c r="J743" s="54"/>
      <c r="K743" s="54"/>
      <c r="L743" s="54"/>
      <c r="M743" s="54"/>
      <c r="N743" s="54"/>
      <c r="O743" s="54"/>
      <c r="P743" s="54"/>
    </row>
    <row r="744" spans="1:16" x14ac:dyDescent="0.4">
      <c r="A744" t="s">
        <v>5</v>
      </c>
      <c r="D744" t="s">
        <v>17</v>
      </c>
    </row>
    <row r="746" spans="1:16" x14ac:dyDescent="0.4">
      <c r="A746" s="56" t="s">
        <v>11</v>
      </c>
      <c r="B746" s="56"/>
      <c r="C746" s="6" t="s">
        <v>21</v>
      </c>
      <c r="D746" s="56" t="s">
        <v>22</v>
      </c>
      <c r="E746" s="56"/>
      <c r="F746" s="57" t="s">
        <v>6</v>
      </c>
      <c r="G746" s="58"/>
      <c r="H746" s="56" t="s">
        <v>7</v>
      </c>
      <c r="I746" s="56"/>
      <c r="J746" s="56"/>
      <c r="K746" s="56" t="s">
        <v>8</v>
      </c>
      <c r="L746" s="56"/>
      <c r="M746" s="56" t="s">
        <v>9</v>
      </c>
      <c r="N746" s="56"/>
      <c r="O746" s="56"/>
      <c r="P746" s="56"/>
    </row>
    <row r="747" spans="1:16" ht="18.75" customHeight="1" x14ac:dyDescent="0.4">
      <c r="A747" s="77" t="str">
        <f>+VLOOKUP(A730,出張情報入力フォーム!A:R,2,FALSE)&amp;""</f>
        <v/>
      </c>
      <c r="B747" s="78"/>
      <c r="C747" s="77" t="str">
        <f>+VLOOKUP(A730,出張情報入力フォーム!A:R,4,FALSE)&amp;""</f>
        <v/>
      </c>
      <c r="D747" s="83" t="str">
        <f>VLOOKUP(A730,出張情報入力フォーム!A:R,5,0)&amp;""</f>
        <v/>
      </c>
      <c r="E747" s="83"/>
      <c r="F747" s="77" t="str">
        <f>+VLOOKUP(A730,出張情報入力フォーム!A:R,7,FALSE)&amp;""</f>
        <v/>
      </c>
      <c r="G747" s="78"/>
      <c r="H747" s="7">
        <f>+VLOOKUP(A730,出張情報入力フォーム!A:R,9,FALSE)</f>
        <v>0</v>
      </c>
      <c r="I747" s="8" t="s">
        <v>10</v>
      </c>
      <c r="J747" s="9">
        <f>+VLOOKUP(A730,出張情報入力フォーム!A:R,11,FALSE)</f>
        <v>0</v>
      </c>
      <c r="K747" s="59" t="str">
        <f>IF(VLOOKUP(A730,出張情報入力フォーム!A:R,17,FALSE)="その他",出張情報入力フォーム!Q60,VLOOKUP(A730,出張情報入力フォーム!A:R,17,FALSE))</f>
        <v>核融合科学研究所</v>
      </c>
      <c r="L747" s="61"/>
      <c r="M747" s="59" t="str">
        <f>+VLOOKUP(A730,出張情報入力フォーム!A:R,18,FALSE)&amp;CHAR(10)&amp;出張情報入力フォーム!R60</f>
        <v xml:space="preserve">
</v>
      </c>
      <c r="N747" s="60"/>
      <c r="O747" s="60"/>
      <c r="P747" s="61"/>
    </row>
    <row r="748" spans="1:16" x14ac:dyDescent="0.4">
      <c r="A748" s="79"/>
      <c r="B748" s="80"/>
      <c r="C748" s="79"/>
      <c r="D748" s="83"/>
      <c r="E748" s="83"/>
      <c r="F748" s="79"/>
      <c r="G748" s="80"/>
      <c r="H748" s="68">
        <f>+J747-H747+1</f>
        <v>1</v>
      </c>
      <c r="I748" s="69"/>
      <c r="J748" s="70"/>
      <c r="K748" s="62"/>
      <c r="L748" s="64"/>
      <c r="M748" s="62"/>
      <c r="N748" s="63"/>
      <c r="O748" s="63"/>
      <c r="P748" s="64"/>
    </row>
    <row r="749" spans="1:16" x14ac:dyDescent="0.4">
      <c r="A749" s="79"/>
      <c r="B749" s="80"/>
      <c r="C749" s="79"/>
      <c r="D749" s="83"/>
      <c r="E749" s="83"/>
      <c r="F749" s="79"/>
      <c r="G749" s="80"/>
      <c r="H749" s="4" t="s">
        <v>23</v>
      </c>
      <c r="I749" s="10"/>
      <c r="J749" s="4" t="s">
        <v>24</v>
      </c>
      <c r="K749" s="62"/>
      <c r="L749" s="64"/>
      <c r="M749" s="62"/>
      <c r="N749" s="63"/>
      <c r="O749" s="63"/>
      <c r="P749" s="64"/>
    </row>
    <row r="750" spans="1:16" x14ac:dyDescent="0.4">
      <c r="A750" s="79"/>
      <c r="B750" s="80"/>
      <c r="C750" s="79"/>
      <c r="D750" s="83"/>
      <c r="E750" s="83"/>
      <c r="F750" s="79"/>
      <c r="G750" s="80"/>
      <c r="H750" s="2">
        <f>+VLOOKUP(A730,出張情報入力フォーム!A:R,12,FALSE)</f>
        <v>0</v>
      </c>
      <c r="I750" s="11" t="s">
        <v>26</v>
      </c>
      <c r="J750" s="12">
        <f>+VLOOKUP(A730,出張情報入力フォーム!A:R,15,FALSE)</f>
        <v>0</v>
      </c>
      <c r="K750" s="62"/>
      <c r="L750" s="64"/>
      <c r="M750" s="62"/>
      <c r="N750" s="63"/>
      <c r="O750" s="63"/>
      <c r="P750" s="64"/>
    </row>
    <row r="751" spans="1:16" x14ac:dyDescent="0.4">
      <c r="A751" s="79"/>
      <c r="B751" s="80"/>
      <c r="C751" s="79"/>
      <c r="D751" s="83"/>
      <c r="E751" s="83"/>
      <c r="F751" s="79"/>
      <c r="G751" s="80"/>
      <c r="H751" s="4" t="s">
        <v>45</v>
      </c>
      <c r="I751" s="10"/>
      <c r="J751" s="4" t="s">
        <v>38</v>
      </c>
      <c r="K751" s="62"/>
      <c r="L751" s="64"/>
      <c r="M751" s="62"/>
      <c r="N751" s="63"/>
      <c r="O751" s="63"/>
      <c r="P751" s="64"/>
    </row>
    <row r="752" spans="1:16" x14ac:dyDescent="0.4">
      <c r="A752" s="81"/>
      <c r="B752" s="82"/>
      <c r="C752" s="81"/>
      <c r="D752" s="83"/>
      <c r="E752" s="83"/>
      <c r="F752" s="81"/>
      <c r="G752" s="82"/>
      <c r="H752" s="13">
        <f>+VLOOKUP(A730,出張情報入力フォーム!A:R,13,FALSE)</f>
        <v>0</v>
      </c>
      <c r="I752" s="14" t="s">
        <v>26</v>
      </c>
      <c r="J752" s="13">
        <f>+VLOOKUP(A730,出張情報入力フォーム!A:R,16,FALSE)</f>
        <v>0</v>
      </c>
      <c r="K752" s="65"/>
      <c r="L752" s="67"/>
      <c r="M752" s="65"/>
      <c r="N752" s="66"/>
      <c r="O752" s="66"/>
      <c r="P752" s="67"/>
    </row>
    <row r="753" spans="1:16" x14ac:dyDescent="0.4">
      <c r="A753" t="s">
        <v>12</v>
      </c>
      <c r="L753" t="s">
        <v>13</v>
      </c>
    </row>
    <row r="754" spans="1:16" ht="38.1" customHeight="1" x14ac:dyDescent="0.4">
      <c r="A754" s="21" t="s">
        <v>56</v>
      </c>
      <c r="B754" s="84" t="s">
        <v>14</v>
      </c>
      <c r="C754" s="85"/>
      <c r="D754" s="85"/>
      <c r="E754" s="85"/>
      <c r="F754" s="85"/>
      <c r="G754" s="85"/>
      <c r="H754" s="85"/>
      <c r="I754" s="85"/>
      <c r="J754" s="85"/>
      <c r="K754" s="86"/>
      <c r="L754" s="93" t="str">
        <f>+VLOOKUP(A730,出張情報入力フォーム!A:S,19,FALSE)&amp;""</f>
        <v/>
      </c>
      <c r="M754" s="94"/>
      <c r="N754" s="94"/>
      <c r="O754" s="94"/>
      <c r="P754" s="95"/>
    </row>
    <row r="755" spans="1:16" ht="38.1" customHeight="1" x14ac:dyDescent="0.4">
      <c r="A755" s="22"/>
      <c r="B755" s="87" t="s">
        <v>15</v>
      </c>
      <c r="C755" s="88"/>
      <c r="D755" s="88"/>
      <c r="E755" s="88"/>
      <c r="F755" s="88"/>
      <c r="G755" s="88"/>
      <c r="H755" s="88"/>
      <c r="I755" s="88"/>
      <c r="J755" s="88"/>
      <c r="K755" s="89"/>
      <c r="L755" s="96"/>
      <c r="M755" s="97"/>
      <c r="N755" s="97"/>
      <c r="O755" s="97"/>
      <c r="P755" s="98"/>
    </row>
    <row r="756" spans="1:16" ht="38.1" customHeight="1" x14ac:dyDescent="0.4">
      <c r="A756" s="23"/>
      <c r="B756" s="90" t="s">
        <v>16</v>
      </c>
      <c r="C756" s="91"/>
      <c r="D756" s="91"/>
      <c r="E756" s="91"/>
      <c r="F756" s="91"/>
      <c r="G756" s="91"/>
      <c r="H756" s="91"/>
      <c r="I756" s="91"/>
      <c r="J756" s="91"/>
      <c r="K756" s="92"/>
      <c r="L756" s="99"/>
      <c r="M756" s="100"/>
      <c r="N756" s="100"/>
      <c r="O756" s="100"/>
      <c r="P756" s="101"/>
    </row>
    <row r="757" spans="1:16" x14ac:dyDescent="0.4">
      <c r="A757" s="5">
        <v>29</v>
      </c>
      <c r="H757" s="16"/>
    </row>
    <row r="758" spans="1:16" x14ac:dyDescent="0.4">
      <c r="P758" t="s">
        <v>68</v>
      </c>
    </row>
    <row r="759" spans="1:16" ht="25.5" x14ac:dyDescent="0.4">
      <c r="A759" s="71" t="s">
        <v>66</v>
      </c>
      <c r="B759" s="55"/>
      <c r="C759" s="55"/>
      <c r="D759" s="55"/>
      <c r="E759" s="55"/>
      <c r="F759" s="55"/>
      <c r="G759" s="55"/>
      <c r="H759" s="55"/>
      <c r="I759" s="55"/>
      <c r="J759" s="55"/>
      <c r="K759" s="55"/>
      <c r="L759" s="55"/>
      <c r="M759" s="55"/>
      <c r="N759" s="55"/>
      <c r="O759" s="55"/>
      <c r="P759" s="55"/>
    </row>
    <row r="760" spans="1:16" x14ac:dyDescent="0.4">
      <c r="N760" s="57" t="s">
        <v>55</v>
      </c>
      <c r="O760" s="58"/>
    </row>
    <row r="761" spans="1:16" x14ac:dyDescent="0.4">
      <c r="N761" s="73"/>
      <c r="O761" s="74"/>
    </row>
    <row r="762" spans="1:16" x14ac:dyDescent="0.4">
      <c r="A762" t="s">
        <v>0</v>
      </c>
      <c r="N762" s="75"/>
      <c r="O762" s="76"/>
    </row>
    <row r="763" spans="1:16" x14ac:dyDescent="0.4">
      <c r="J763" s="53">
        <f>出張情報入力フォーム!R1</f>
        <v>45748</v>
      </c>
      <c r="K763" s="53"/>
    </row>
    <row r="764" spans="1:16" x14ac:dyDescent="0.4">
      <c r="J764" s="1" t="s">
        <v>1</v>
      </c>
      <c r="L764" s="3" t="str">
        <f>出張情報入力フォーム!R2&amp;""</f>
        <v/>
      </c>
    </row>
    <row r="766" spans="1:16" x14ac:dyDescent="0.4">
      <c r="A766" s="55" t="s">
        <v>59</v>
      </c>
      <c r="B766" s="55"/>
      <c r="C766" s="55"/>
      <c r="D766" s="55"/>
      <c r="E766" s="55"/>
      <c r="F766" s="55"/>
      <c r="G766" s="55"/>
      <c r="H766" s="55"/>
      <c r="I766" s="55"/>
      <c r="J766" s="55"/>
      <c r="K766" s="55"/>
      <c r="L766" s="55"/>
      <c r="M766" s="55"/>
      <c r="N766" s="55"/>
      <c r="O766" s="55"/>
      <c r="P766" s="55"/>
    </row>
    <row r="768" spans="1:16" x14ac:dyDescent="0.4">
      <c r="A768" t="s">
        <v>2</v>
      </c>
      <c r="C768" s="54" t="str">
        <f>出張情報入力フォーム!D1&amp;""</f>
        <v/>
      </c>
      <c r="D768" s="54"/>
      <c r="E768" s="54"/>
      <c r="F768" s="54"/>
      <c r="G768" s="54"/>
      <c r="H768" s="54"/>
      <c r="I768" s="54"/>
      <c r="J768" s="54"/>
      <c r="K768" s="54"/>
      <c r="L768" s="54"/>
      <c r="M768" s="54"/>
      <c r="N768" s="54"/>
      <c r="O768" s="54"/>
      <c r="P768" s="54"/>
    </row>
    <row r="769" spans="1:16" x14ac:dyDescent="0.4">
      <c r="A769" t="s">
        <v>3</v>
      </c>
      <c r="C769" s="54" t="str">
        <f>出張情報入力フォーム!D2&amp;""</f>
        <v/>
      </c>
      <c r="D769" s="54"/>
      <c r="E769" s="54"/>
      <c r="F769" s="54"/>
      <c r="G769" s="54"/>
      <c r="H769" s="54"/>
      <c r="I769" s="54"/>
      <c r="J769" s="54"/>
      <c r="K769" s="54"/>
      <c r="L769" s="54"/>
      <c r="M769" s="54"/>
      <c r="N769" s="54"/>
      <c r="O769" s="54"/>
      <c r="P769" s="54"/>
    </row>
    <row r="770" spans="1:16" x14ac:dyDescent="0.4">
      <c r="A770" t="s">
        <v>4</v>
      </c>
      <c r="C770" s="54" t="str">
        <f>出張情報入力フォーム!D3&amp;""</f>
        <v/>
      </c>
      <c r="D770" s="54"/>
      <c r="E770" s="54"/>
      <c r="F770" s="54"/>
      <c r="G770" s="54"/>
      <c r="H770" s="54"/>
      <c r="I770" s="54"/>
      <c r="J770" s="54"/>
      <c r="K770" s="54"/>
      <c r="L770" s="54"/>
      <c r="M770" s="54"/>
      <c r="N770" s="54"/>
      <c r="O770" s="54"/>
      <c r="P770" s="54"/>
    </row>
    <row r="771" spans="1:16" x14ac:dyDescent="0.4">
      <c r="A771" t="s">
        <v>5</v>
      </c>
      <c r="D771" t="s">
        <v>17</v>
      </c>
    </row>
    <row r="773" spans="1:16" x14ac:dyDescent="0.4">
      <c r="A773" s="56" t="s">
        <v>11</v>
      </c>
      <c r="B773" s="56"/>
      <c r="C773" s="6" t="s">
        <v>21</v>
      </c>
      <c r="D773" s="56" t="s">
        <v>22</v>
      </c>
      <c r="E773" s="56"/>
      <c r="F773" s="57" t="s">
        <v>6</v>
      </c>
      <c r="G773" s="58"/>
      <c r="H773" s="56" t="s">
        <v>7</v>
      </c>
      <c r="I773" s="56"/>
      <c r="J773" s="56"/>
      <c r="K773" s="56" t="s">
        <v>8</v>
      </c>
      <c r="L773" s="56"/>
      <c r="M773" s="56" t="s">
        <v>9</v>
      </c>
      <c r="N773" s="56"/>
      <c r="O773" s="56"/>
      <c r="P773" s="56"/>
    </row>
    <row r="774" spans="1:16" ht="18.75" customHeight="1" x14ac:dyDescent="0.4">
      <c r="A774" s="77" t="str">
        <f>+VLOOKUP(A757,出張情報入力フォーム!A:R,2,FALSE)&amp;""</f>
        <v/>
      </c>
      <c r="B774" s="78"/>
      <c r="C774" s="77" t="str">
        <f>+VLOOKUP(A757,出張情報入力フォーム!A:R,4,FALSE)&amp;""</f>
        <v/>
      </c>
      <c r="D774" s="83" t="str">
        <f>VLOOKUP(A757,出張情報入力フォーム!A:R,5,0)&amp;""</f>
        <v/>
      </c>
      <c r="E774" s="83"/>
      <c r="F774" s="77" t="str">
        <f>+VLOOKUP(A757,出張情報入力フォーム!A:R,7,FALSE)&amp;""</f>
        <v/>
      </c>
      <c r="G774" s="78"/>
      <c r="H774" s="7">
        <f>+VLOOKUP(A757,出張情報入力フォーム!A:R,9,FALSE)</f>
        <v>0</v>
      </c>
      <c r="I774" s="8" t="s">
        <v>10</v>
      </c>
      <c r="J774" s="9">
        <f>+VLOOKUP(A757,出張情報入力フォーム!A:R,11,FALSE)</f>
        <v>0</v>
      </c>
      <c r="K774" s="59" t="str">
        <f>IF(VLOOKUP(A757,出張情報入力フォーム!A:R,17,FALSE)="その他",出張情報入力フォーム!Q62,VLOOKUP(A757,出張情報入力フォーム!A:R,17,FALSE))</f>
        <v>核融合科学研究所</v>
      </c>
      <c r="L774" s="61"/>
      <c r="M774" s="59" t="str">
        <f>+VLOOKUP(A757,出張情報入力フォーム!A:R,18,FALSE)&amp;CHAR(10)&amp;出張情報入力フォーム!R62</f>
        <v xml:space="preserve">
</v>
      </c>
      <c r="N774" s="60"/>
      <c r="O774" s="60"/>
      <c r="P774" s="61"/>
    </row>
    <row r="775" spans="1:16" x14ac:dyDescent="0.4">
      <c r="A775" s="79"/>
      <c r="B775" s="80"/>
      <c r="C775" s="79"/>
      <c r="D775" s="83"/>
      <c r="E775" s="83"/>
      <c r="F775" s="79"/>
      <c r="G775" s="80"/>
      <c r="H775" s="68">
        <f>+J774-H774+1</f>
        <v>1</v>
      </c>
      <c r="I775" s="69"/>
      <c r="J775" s="70"/>
      <c r="K775" s="62"/>
      <c r="L775" s="64"/>
      <c r="M775" s="62"/>
      <c r="N775" s="63"/>
      <c r="O775" s="63"/>
      <c r="P775" s="64"/>
    </row>
    <row r="776" spans="1:16" x14ac:dyDescent="0.4">
      <c r="A776" s="79"/>
      <c r="B776" s="80"/>
      <c r="C776" s="79"/>
      <c r="D776" s="83"/>
      <c r="E776" s="83"/>
      <c r="F776" s="79"/>
      <c r="G776" s="80"/>
      <c r="H776" s="4" t="s">
        <v>23</v>
      </c>
      <c r="I776" s="10"/>
      <c r="J776" s="4" t="s">
        <v>24</v>
      </c>
      <c r="K776" s="62"/>
      <c r="L776" s="64"/>
      <c r="M776" s="62"/>
      <c r="N776" s="63"/>
      <c r="O776" s="63"/>
      <c r="P776" s="64"/>
    </row>
    <row r="777" spans="1:16" x14ac:dyDescent="0.4">
      <c r="A777" s="79"/>
      <c r="B777" s="80"/>
      <c r="C777" s="79"/>
      <c r="D777" s="83"/>
      <c r="E777" s="83"/>
      <c r="F777" s="79"/>
      <c r="G777" s="80"/>
      <c r="H777" s="2">
        <f>+VLOOKUP(A757,出張情報入力フォーム!A:R,12,FALSE)</f>
        <v>0</v>
      </c>
      <c r="I777" s="11" t="s">
        <v>26</v>
      </c>
      <c r="J777" s="12">
        <f>+VLOOKUP(A757,出張情報入力フォーム!A:R,15,FALSE)</f>
        <v>0</v>
      </c>
      <c r="K777" s="62"/>
      <c r="L777" s="64"/>
      <c r="M777" s="62"/>
      <c r="N777" s="63"/>
      <c r="O777" s="63"/>
      <c r="P777" s="64"/>
    </row>
    <row r="778" spans="1:16" x14ac:dyDescent="0.4">
      <c r="A778" s="79"/>
      <c r="B778" s="80"/>
      <c r="C778" s="79"/>
      <c r="D778" s="83"/>
      <c r="E778" s="83"/>
      <c r="F778" s="79"/>
      <c r="G778" s="80"/>
      <c r="H778" s="4" t="s">
        <v>44</v>
      </c>
      <c r="I778" s="10"/>
      <c r="J778" s="4" t="s">
        <v>38</v>
      </c>
      <c r="K778" s="62"/>
      <c r="L778" s="64"/>
      <c r="M778" s="62"/>
      <c r="N778" s="63"/>
      <c r="O778" s="63"/>
      <c r="P778" s="64"/>
    </row>
    <row r="779" spans="1:16" x14ac:dyDescent="0.4">
      <c r="A779" s="81"/>
      <c r="B779" s="82"/>
      <c r="C779" s="81"/>
      <c r="D779" s="83"/>
      <c r="E779" s="83"/>
      <c r="F779" s="81"/>
      <c r="G779" s="82"/>
      <c r="H779" s="13">
        <f>+VLOOKUP(A757,出張情報入力フォーム!A:R,13,FALSE)</f>
        <v>0</v>
      </c>
      <c r="I779" s="14" t="s">
        <v>26</v>
      </c>
      <c r="J779" s="13">
        <f>+VLOOKUP(A757,出張情報入力フォーム!A:R,16,FALSE)</f>
        <v>0</v>
      </c>
      <c r="K779" s="65"/>
      <c r="L779" s="67"/>
      <c r="M779" s="65"/>
      <c r="N779" s="66"/>
      <c r="O779" s="66"/>
      <c r="P779" s="67"/>
    </row>
    <row r="780" spans="1:16" x14ac:dyDescent="0.4">
      <c r="A780" t="s">
        <v>12</v>
      </c>
      <c r="L780" t="s">
        <v>13</v>
      </c>
    </row>
    <row r="781" spans="1:16" ht="38.1" customHeight="1" x14ac:dyDescent="0.4">
      <c r="A781" s="21" t="s">
        <v>56</v>
      </c>
      <c r="B781" s="84" t="s">
        <v>14</v>
      </c>
      <c r="C781" s="85"/>
      <c r="D781" s="85"/>
      <c r="E781" s="85"/>
      <c r="F781" s="85"/>
      <c r="G781" s="85"/>
      <c r="H781" s="85"/>
      <c r="I781" s="85"/>
      <c r="J781" s="85"/>
      <c r="K781" s="86"/>
      <c r="L781" s="93" t="str">
        <f>+VLOOKUP(A757,出張情報入力フォーム!A:S,19,FALSE)&amp;""</f>
        <v/>
      </c>
      <c r="M781" s="94"/>
      <c r="N781" s="94"/>
      <c r="O781" s="94"/>
      <c r="P781" s="95"/>
    </row>
    <row r="782" spans="1:16" ht="38.1" customHeight="1" x14ac:dyDescent="0.4">
      <c r="A782" s="22"/>
      <c r="B782" s="87" t="s">
        <v>15</v>
      </c>
      <c r="C782" s="88"/>
      <c r="D782" s="88"/>
      <c r="E782" s="88"/>
      <c r="F782" s="88"/>
      <c r="G782" s="88"/>
      <c r="H782" s="88"/>
      <c r="I782" s="88"/>
      <c r="J782" s="88"/>
      <c r="K782" s="89"/>
      <c r="L782" s="96"/>
      <c r="M782" s="97"/>
      <c r="N782" s="97"/>
      <c r="O782" s="97"/>
      <c r="P782" s="98"/>
    </row>
    <row r="783" spans="1:16" ht="38.1" customHeight="1" x14ac:dyDescent="0.4">
      <c r="A783" s="23"/>
      <c r="B783" s="90" t="s">
        <v>16</v>
      </c>
      <c r="C783" s="91"/>
      <c r="D783" s="91"/>
      <c r="E783" s="91"/>
      <c r="F783" s="91"/>
      <c r="G783" s="91"/>
      <c r="H783" s="91"/>
      <c r="I783" s="91"/>
      <c r="J783" s="91"/>
      <c r="K783" s="92"/>
      <c r="L783" s="99"/>
      <c r="M783" s="100"/>
      <c r="N783" s="100"/>
      <c r="O783" s="100"/>
      <c r="P783" s="101"/>
    </row>
    <row r="784" spans="1:16" x14ac:dyDescent="0.4">
      <c r="A784" s="5">
        <v>30</v>
      </c>
    </row>
    <row r="785" spans="1:16" x14ac:dyDescent="0.4">
      <c r="P785" t="s">
        <v>68</v>
      </c>
    </row>
    <row r="786" spans="1:16" ht="25.5" x14ac:dyDescent="0.4">
      <c r="A786" s="71" t="s">
        <v>66</v>
      </c>
      <c r="B786" s="55"/>
      <c r="C786" s="55"/>
      <c r="D786" s="55"/>
      <c r="E786" s="55"/>
      <c r="F786" s="55"/>
      <c r="G786" s="55"/>
      <c r="H786" s="55"/>
      <c r="I786" s="55"/>
      <c r="J786" s="55"/>
      <c r="K786" s="55"/>
      <c r="L786" s="55"/>
      <c r="M786" s="55"/>
      <c r="N786" s="55"/>
      <c r="O786" s="55"/>
      <c r="P786" s="55"/>
    </row>
    <row r="787" spans="1:16" x14ac:dyDescent="0.4">
      <c r="N787" s="57" t="s">
        <v>55</v>
      </c>
      <c r="O787" s="58"/>
    </row>
    <row r="788" spans="1:16" x14ac:dyDescent="0.4">
      <c r="N788" s="73"/>
      <c r="O788" s="74"/>
    </row>
    <row r="789" spans="1:16" x14ac:dyDescent="0.4">
      <c r="A789" t="s">
        <v>0</v>
      </c>
      <c r="N789" s="75"/>
      <c r="O789" s="76"/>
    </row>
    <row r="790" spans="1:16" x14ac:dyDescent="0.4">
      <c r="J790" s="53">
        <f>出張情報入力フォーム!R1</f>
        <v>45748</v>
      </c>
      <c r="K790" s="53"/>
    </row>
    <row r="791" spans="1:16" x14ac:dyDescent="0.4">
      <c r="J791" s="1" t="s">
        <v>1</v>
      </c>
      <c r="L791" s="3" t="str">
        <f>出張情報入力フォーム!R2&amp;""</f>
        <v/>
      </c>
    </row>
    <row r="793" spans="1:16" x14ac:dyDescent="0.4">
      <c r="A793" s="55" t="s">
        <v>59</v>
      </c>
      <c r="B793" s="55"/>
      <c r="C793" s="55"/>
      <c r="D793" s="55"/>
      <c r="E793" s="55"/>
      <c r="F793" s="55"/>
      <c r="G793" s="55"/>
      <c r="H793" s="55"/>
      <c r="I793" s="55"/>
      <c r="J793" s="55"/>
      <c r="K793" s="55"/>
      <c r="L793" s="55"/>
      <c r="M793" s="55"/>
      <c r="N793" s="55"/>
      <c r="O793" s="55"/>
      <c r="P793" s="55"/>
    </row>
    <row r="795" spans="1:16" x14ac:dyDescent="0.4">
      <c r="A795" t="s">
        <v>2</v>
      </c>
      <c r="C795" s="54" t="str">
        <f>出張情報入力フォーム!D1&amp;""</f>
        <v/>
      </c>
      <c r="D795" s="54"/>
      <c r="E795" s="54"/>
      <c r="F795" s="54"/>
      <c r="G795" s="54"/>
      <c r="H795" s="54"/>
      <c r="I795" s="54"/>
      <c r="J795" s="54"/>
      <c r="K795" s="54"/>
      <c r="L795" s="54"/>
      <c r="M795" s="54"/>
      <c r="N795" s="54"/>
      <c r="O795" s="54"/>
      <c r="P795" s="54"/>
    </row>
    <row r="796" spans="1:16" x14ac:dyDescent="0.4">
      <c r="A796" t="s">
        <v>3</v>
      </c>
      <c r="C796" s="54" t="str">
        <f>出張情報入力フォーム!D2&amp;""</f>
        <v/>
      </c>
      <c r="D796" s="54"/>
      <c r="E796" s="54"/>
      <c r="F796" s="54"/>
      <c r="G796" s="54"/>
      <c r="H796" s="54"/>
      <c r="I796" s="54"/>
      <c r="J796" s="54"/>
      <c r="K796" s="54"/>
      <c r="L796" s="54"/>
      <c r="M796" s="54"/>
      <c r="N796" s="54"/>
      <c r="O796" s="54"/>
      <c r="P796" s="54"/>
    </row>
    <row r="797" spans="1:16" x14ac:dyDescent="0.4">
      <c r="A797" t="s">
        <v>4</v>
      </c>
      <c r="C797" s="54" t="str">
        <f>出張情報入力フォーム!D3&amp;""</f>
        <v/>
      </c>
      <c r="D797" s="54"/>
      <c r="E797" s="54"/>
      <c r="F797" s="54"/>
      <c r="G797" s="54"/>
      <c r="H797" s="54"/>
      <c r="I797" s="54"/>
      <c r="J797" s="54"/>
      <c r="K797" s="54"/>
      <c r="L797" s="54"/>
      <c r="M797" s="54"/>
      <c r="N797" s="54"/>
      <c r="O797" s="54"/>
      <c r="P797" s="54"/>
    </row>
    <row r="798" spans="1:16" x14ac:dyDescent="0.4">
      <c r="A798" t="s">
        <v>5</v>
      </c>
      <c r="D798" t="s">
        <v>17</v>
      </c>
    </row>
    <row r="800" spans="1:16" x14ac:dyDescent="0.4">
      <c r="A800" s="56" t="s">
        <v>11</v>
      </c>
      <c r="B800" s="56"/>
      <c r="C800" s="6" t="s">
        <v>21</v>
      </c>
      <c r="D800" s="56" t="s">
        <v>22</v>
      </c>
      <c r="E800" s="56"/>
      <c r="F800" s="57" t="s">
        <v>6</v>
      </c>
      <c r="G800" s="58"/>
      <c r="H800" s="56" t="s">
        <v>7</v>
      </c>
      <c r="I800" s="56"/>
      <c r="J800" s="56"/>
      <c r="K800" s="56" t="s">
        <v>8</v>
      </c>
      <c r="L800" s="56"/>
      <c r="M800" s="56" t="s">
        <v>9</v>
      </c>
      <c r="N800" s="56"/>
      <c r="O800" s="56"/>
      <c r="P800" s="56"/>
    </row>
    <row r="801" spans="1:16" ht="18.75" customHeight="1" x14ac:dyDescent="0.4">
      <c r="A801" s="77" t="str">
        <f>+VLOOKUP(A784,出張情報入力フォーム!A:R,2,FALSE)&amp;""</f>
        <v/>
      </c>
      <c r="B801" s="78"/>
      <c r="C801" s="77" t="str">
        <f>+VLOOKUP(A784,出張情報入力フォーム!A:R,4,FALSE)&amp;""</f>
        <v/>
      </c>
      <c r="D801" s="83" t="str">
        <f>VLOOKUP(A784,出張情報入力フォーム!A:R,5,0)&amp;""</f>
        <v/>
      </c>
      <c r="E801" s="83"/>
      <c r="F801" s="77" t="str">
        <f>+VLOOKUP(A784,出張情報入力フォーム!A:R,7,FALSE)&amp;""</f>
        <v/>
      </c>
      <c r="G801" s="78"/>
      <c r="H801" s="7">
        <f>+VLOOKUP(A784,出張情報入力フォーム!A:R,9,FALSE)</f>
        <v>0</v>
      </c>
      <c r="I801" s="8" t="s">
        <v>10</v>
      </c>
      <c r="J801" s="9">
        <f>+VLOOKUP(A784,出張情報入力フォーム!A:R,11,FALSE)</f>
        <v>0</v>
      </c>
      <c r="K801" s="59" t="str">
        <f>IF(VLOOKUP(A784,出張情報入力フォーム!A:R,17,FALSE)="その他",出張情報入力フォーム!Q64,VLOOKUP(A784,出張情報入力フォーム!A:R,17,FALSE))</f>
        <v>核融合科学研究所</v>
      </c>
      <c r="L801" s="61"/>
      <c r="M801" s="59" t="str">
        <f>+VLOOKUP(A784,出張情報入力フォーム!A:R,18,FALSE)&amp;CHAR(10)&amp;出張情報入力フォーム!R64</f>
        <v xml:space="preserve">
</v>
      </c>
      <c r="N801" s="60"/>
      <c r="O801" s="60"/>
      <c r="P801" s="61"/>
    </row>
    <row r="802" spans="1:16" x14ac:dyDescent="0.4">
      <c r="A802" s="79"/>
      <c r="B802" s="80"/>
      <c r="C802" s="79"/>
      <c r="D802" s="83"/>
      <c r="E802" s="83"/>
      <c r="F802" s="79"/>
      <c r="G802" s="80"/>
      <c r="H802" s="68">
        <f>+J801-H801+1</f>
        <v>1</v>
      </c>
      <c r="I802" s="69"/>
      <c r="J802" s="70"/>
      <c r="K802" s="62"/>
      <c r="L802" s="64"/>
      <c r="M802" s="62"/>
      <c r="N802" s="63"/>
      <c r="O802" s="63"/>
      <c r="P802" s="64"/>
    </row>
    <row r="803" spans="1:16" x14ac:dyDescent="0.4">
      <c r="A803" s="79"/>
      <c r="B803" s="80"/>
      <c r="C803" s="79"/>
      <c r="D803" s="83"/>
      <c r="E803" s="83"/>
      <c r="F803" s="79"/>
      <c r="G803" s="80"/>
      <c r="H803" s="4" t="s">
        <v>23</v>
      </c>
      <c r="I803" s="10"/>
      <c r="J803" s="4" t="s">
        <v>24</v>
      </c>
      <c r="K803" s="62"/>
      <c r="L803" s="64"/>
      <c r="M803" s="62"/>
      <c r="N803" s="63"/>
      <c r="O803" s="63"/>
      <c r="P803" s="64"/>
    </row>
    <row r="804" spans="1:16" x14ac:dyDescent="0.4">
      <c r="A804" s="79"/>
      <c r="B804" s="80"/>
      <c r="C804" s="79"/>
      <c r="D804" s="83"/>
      <c r="E804" s="83"/>
      <c r="F804" s="79"/>
      <c r="G804" s="80"/>
      <c r="H804" s="2">
        <f>+VLOOKUP(A784,出張情報入力フォーム!A:R,12,FALSE)</f>
        <v>0</v>
      </c>
      <c r="I804" s="11" t="s">
        <v>26</v>
      </c>
      <c r="J804" s="12">
        <f>+VLOOKUP(A784,出張情報入力フォーム!A:R,15,FALSE)</f>
        <v>0</v>
      </c>
      <c r="K804" s="62"/>
      <c r="L804" s="64"/>
      <c r="M804" s="62"/>
      <c r="N804" s="63"/>
      <c r="O804" s="63"/>
      <c r="P804" s="64"/>
    </row>
    <row r="805" spans="1:16" x14ac:dyDescent="0.4">
      <c r="A805" s="79"/>
      <c r="B805" s="80"/>
      <c r="C805" s="79"/>
      <c r="D805" s="83"/>
      <c r="E805" s="83"/>
      <c r="F805" s="79"/>
      <c r="G805" s="80"/>
      <c r="H805" s="4" t="s">
        <v>44</v>
      </c>
      <c r="I805" s="10"/>
      <c r="J805" s="4" t="s">
        <v>41</v>
      </c>
      <c r="K805" s="62"/>
      <c r="L805" s="64"/>
      <c r="M805" s="62"/>
      <c r="N805" s="63"/>
      <c r="O805" s="63"/>
      <c r="P805" s="64"/>
    </row>
    <row r="806" spans="1:16" x14ac:dyDescent="0.4">
      <c r="A806" s="81"/>
      <c r="B806" s="82"/>
      <c r="C806" s="81"/>
      <c r="D806" s="83"/>
      <c r="E806" s="83"/>
      <c r="F806" s="81"/>
      <c r="G806" s="82"/>
      <c r="H806" s="13">
        <f>+VLOOKUP(A784,出張情報入力フォーム!A:R,13,FALSE)</f>
        <v>0</v>
      </c>
      <c r="I806" s="14" t="s">
        <v>26</v>
      </c>
      <c r="J806" s="13">
        <f>+VLOOKUP(A784,出張情報入力フォーム!A:R,16,FALSE)</f>
        <v>0</v>
      </c>
      <c r="K806" s="65"/>
      <c r="L806" s="67"/>
      <c r="M806" s="65"/>
      <c r="N806" s="66"/>
      <c r="O806" s="66"/>
      <c r="P806" s="67"/>
    </row>
    <row r="807" spans="1:16" x14ac:dyDescent="0.4">
      <c r="A807" t="s">
        <v>12</v>
      </c>
      <c r="L807" t="s">
        <v>13</v>
      </c>
    </row>
    <row r="808" spans="1:16" ht="38.1" customHeight="1" x14ac:dyDescent="0.4">
      <c r="A808" s="21" t="s">
        <v>56</v>
      </c>
      <c r="B808" s="84" t="s">
        <v>14</v>
      </c>
      <c r="C808" s="85"/>
      <c r="D808" s="85"/>
      <c r="E808" s="85"/>
      <c r="F808" s="85"/>
      <c r="G808" s="85"/>
      <c r="H808" s="85"/>
      <c r="I808" s="85"/>
      <c r="J808" s="85"/>
      <c r="K808" s="86"/>
      <c r="L808" s="93" t="str">
        <f>+VLOOKUP(A784,出張情報入力フォーム!A:S,19,FALSE)&amp;""</f>
        <v/>
      </c>
      <c r="M808" s="94"/>
      <c r="N808" s="94"/>
      <c r="O808" s="94"/>
      <c r="P808" s="95"/>
    </row>
    <row r="809" spans="1:16" ht="38.1" customHeight="1" x14ac:dyDescent="0.4">
      <c r="A809" s="22"/>
      <c r="B809" s="87" t="s">
        <v>15</v>
      </c>
      <c r="C809" s="88"/>
      <c r="D809" s="88"/>
      <c r="E809" s="88"/>
      <c r="F809" s="88"/>
      <c r="G809" s="88"/>
      <c r="H809" s="88"/>
      <c r="I809" s="88"/>
      <c r="J809" s="88"/>
      <c r="K809" s="89"/>
      <c r="L809" s="96"/>
      <c r="M809" s="97"/>
      <c r="N809" s="97"/>
      <c r="O809" s="97"/>
      <c r="P809" s="98"/>
    </row>
    <row r="810" spans="1:16" ht="38.1" customHeight="1" x14ac:dyDescent="0.4">
      <c r="A810" s="23"/>
      <c r="B810" s="90" t="s">
        <v>16</v>
      </c>
      <c r="C810" s="91"/>
      <c r="D810" s="91"/>
      <c r="E810" s="91"/>
      <c r="F810" s="91"/>
      <c r="G810" s="91"/>
      <c r="H810" s="91"/>
      <c r="I810" s="91"/>
      <c r="J810" s="91"/>
      <c r="K810" s="92"/>
      <c r="L810" s="99"/>
      <c r="M810" s="100"/>
      <c r="N810" s="100"/>
      <c r="O810" s="100"/>
      <c r="P810" s="101"/>
    </row>
  </sheetData>
  <mergeCells count="750">
    <mergeCell ref="A766:P766"/>
    <mergeCell ref="A773:B773"/>
    <mergeCell ref="D773:E773"/>
    <mergeCell ref="C12:P12"/>
    <mergeCell ref="C13:P13"/>
    <mergeCell ref="C14:P14"/>
    <mergeCell ref="C39:P39"/>
    <mergeCell ref="C40:P40"/>
    <mergeCell ref="C41:P41"/>
    <mergeCell ref="L79:P81"/>
    <mergeCell ref="B79:K79"/>
    <mergeCell ref="B80:K80"/>
    <mergeCell ref="B81:K81"/>
    <mergeCell ref="M18:P23"/>
    <mergeCell ref="N32:O33"/>
    <mergeCell ref="A37:P37"/>
    <mergeCell ref="A57:P57"/>
    <mergeCell ref="M44:P44"/>
    <mergeCell ref="A45:B50"/>
    <mergeCell ref="C45:C50"/>
    <mergeCell ref="D45:E50"/>
    <mergeCell ref="C68:P68"/>
    <mergeCell ref="B25:K25"/>
    <mergeCell ref="F125:G125"/>
    <mergeCell ref="K801:L806"/>
    <mergeCell ref="C795:P795"/>
    <mergeCell ref="C796:P796"/>
    <mergeCell ref="C797:P797"/>
    <mergeCell ref="B781:K781"/>
    <mergeCell ref="L781:P783"/>
    <mergeCell ref="B782:K782"/>
    <mergeCell ref="B106:K106"/>
    <mergeCell ref="L106:P108"/>
    <mergeCell ref="B107:K107"/>
    <mergeCell ref="B108:K108"/>
    <mergeCell ref="B133:K133"/>
    <mergeCell ref="L133:P135"/>
    <mergeCell ref="B134:K134"/>
    <mergeCell ref="B135:K135"/>
    <mergeCell ref="B160:K160"/>
    <mergeCell ref="L160:P162"/>
    <mergeCell ref="B161:K161"/>
    <mergeCell ref="B162:K162"/>
    <mergeCell ref="D125:E125"/>
    <mergeCell ref="N787:O787"/>
    <mergeCell ref="N788:O789"/>
    <mergeCell ref="A774:B779"/>
    <mergeCell ref="C774:C779"/>
    <mergeCell ref="H125:J125"/>
    <mergeCell ref="K125:L125"/>
    <mergeCell ref="M125:P125"/>
    <mergeCell ref="K773:L773"/>
    <mergeCell ref="M773:P773"/>
    <mergeCell ref="C768:P768"/>
    <mergeCell ref="C769:P769"/>
    <mergeCell ref="C770:P770"/>
    <mergeCell ref="A739:P739"/>
    <mergeCell ref="A746:B746"/>
    <mergeCell ref="D746:E746"/>
    <mergeCell ref="F746:G746"/>
    <mergeCell ref="H746:J746"/>
    <mergeCell ref="K746:L746"/>
    <mergeCell ref="M746:P746"/>
    <mergeCell ref="M720:P725"/>
    <mergeCell ref="H721:J721"/>
    <mergeCell ref="A732:P732"/>
    <mergeCell ref="B755:K755"/>
    <mergeCell ref="C715:P715"/>
    <mergeCell ref="C716:P716"/>
    <mergeCell ref="F720:G725"/>
    <mergeCell ref="K720:L725"/>
    <mergeCell ref="B727:K727"/>
    <mergeCell ref="B783:K783"/>
    <mergeCell ref="B756:K756"/>
    <mergeCell ref="F773:G773"/>
    <mergeCell ref="H773:J773"/>
    <mergeCell ref="M774:P779"/>
    <mergeCell ref="H775:J775"/>
    <mergeCell ref="J763:K763"/>
    <mergeCell ref="B808:K808"/>
    <mergeCell ref="L808:P810"/>
    <mergeCell ref="B809:K809"/>
    <mergeCell ref="B810:K810"/>
    <mergeCell ref="A793:P793"/>
    <mergeCell ref="A800:B800"/>
    <mergeCell ref="D800:E800"/>
    <mergeCell ref="F800:G800"/>
    <mergeCell ref="H800:J800"/>
    <mergeCell ref="K800:L800"/>
    <mergeCell ref="M800:P800"/>
    <mergeCell ref="M801:P806"/>
    <mergeCell ref="H802:J802"/>
    <mergeCell ref="A801:B806"/>
    <mergeCell ref="C801:C806"/>
    <mergeCell ref="D801:E806"/>
    <mergeCell ref="F801:G806"/>
    <mergeCell ref="A786:P786"/>
    <mergeCell ref="C742:P742"/>
    <mergeCell ref="C743:P743"/>
    <mergeCell ref="N733:O733"/>
    <mergeCell ref="N734:O735"/>
    <mergeCell ref="A720:B725"/>
    <mergeCell ref="C720:C725"/>
    <mergeCell ref="D720:E725"/>
    <mergeCell ref="J736:K736"/>
    <mergeCell ref="D774:E779"/>
    <mergeCell ref="F774:G779"/>
    <mergeCell ref="K774:L779"/>
    <mergeCell ref="M747:P752"/>
    <mergeCell ref="H748:J748"/>
    <mergeCell ref="A759:P759"/>
    <mergeCell ref="N760:O760"/>
    <mergeCell ref="N761:O762"/>
    <mergeCell ref="A747:B752"/>
    <mergeCell ref="C747:C752"/>
    <mergeCell ref="D747:E752"/>
    <mergeCell ref="F747:G752"/>
    <mergeCell ref="K747:L752"/>
    <mergeCell ref="B754:K754"/>
    <mergeCell ref="L754:P756"/>
    <mergeCell ref="L727:P729"/>
    <mergeCell ref="B728:K728"/>
    <mergeCell ref="B729:K729"/>
    <mergeCell ref="C741:P741"/>
    <mergeCell ref="C688:P688"/>
    <mergeCell ref="C689:P689"/>
    <mergeCell ref="A712:P712"/>
    <mergeCell ref="A719:B719"/>
    <mergeCell ref="D719:E719"/>
    <mergeCell ref="F719:G719"/>
    <mergeCell ref="H719:J719"/>
    <mergeCell ref="K719:L719"/>
    <mergeCell ref="M719:P719"/>
    <mergeCell ref="M693:P698"/>
    <mergeCell ref="H694:J694"/>
    <mergeCell ref="A705:P705"/>
    <mergeCell ref="N706:O706"/>
    <mergeCell ref="N707:O708"/>
    <mergeCell ref="A693:B698"/>
    <mergeCell ref="C693:C698"/>
    <mergeCell ref="D693:E698"/>
    <mergeCell ref="F693:G698"/>
    <mergeCell ref="K693:L698"/>
    <mergeCell ref="B700:K700"/>
    <mergeCell ref="L700:P702"/>
    <mergeCell ref="B701:K701"/>
    <mergeCell ref="B702:K702"/>
    <mergeCell ref="C714:P714"/>
    <mergeCell ref="C661:P661"/>
    <mergeCell ref="C662:P662"/>
    <mergeCell ref="A685:P685"/>
    <mergeCell ref="A692:B692"/>
    <mergeCell ref="D692:E692"/>
    <mergeCell ref="F692:G692"/>
    <mergeCell ref="H692:J692"/>
    <mergeCell ref="K692:L692"/>
    <mergeCell ref="M692:P692"/>
    <mergeCell ref="M666:P671"/>
    <mergeCell ref="H667:J667"/>
    <mergeCell ref="A678:P678"/>
    <mergeCell ref="N679:O679"/>
    <mergeCell ref="N680:O681"/>
    <mergeCell ref="A666:B671"/>
    <mergeCell ref="C666:C671"/>
    <mergeCell ref="D666:E671"/>
    <mergeCell ref="F666:G671"/>
    <mergeCell ref="K666:L671"/>
    <mergeCell ref="B673:K673"/>
    <mergeCell ref="L673:P675"/>
    <mergeCell ref="B674:K674"/>
    <mergeCell ref="B675:K675"/>
    <mergeCell ref="C687:P687"/>
    <mergeCell ref="C634:P634"/>
    <mergeCell ref="C635:P635"/>
    <mergeCell ref="A658:P658"/>
    <mergeCell ref="A665:B665"/>
    <mergeCell ref="D665:E665"/>
    <mergeCell ref="F665:G665"/>
    <mergeCell ref="H665:J665"/>
    <mergeCell ref="K665:L665"/>
    <mergeCell ref="M665:P665"/>
    <mergeCell ref="M639:P644"/>
    <mergeCell ref="H640:J640"/>
    <mergeCell ref="A651:P651"/>
    <mergeCell ref="N652:O652"/>
    <mergeCell ref="N653:O654"/>
    <mergeCell ref="A639:B644"/>
    <mergeCell ref="C639:C644"/>
    <mergeCell ref="D639:E644"/>
    <mergeCell ref="F639:G644"/>
    <mergeCell ref="K639:L644"/>
    <mergeCell ref="B646:K646"/>
    <mergeCell ref="L646:P648"/>
    <mergeCell ref="B647:K647"/>
    <mergeCell ref="B648:K648"/>
    <mergeCell ref="C660:P660"/>
    <mergeCell ref="C607:P607"/>
    <mergeCell ref="C608:P608"/>
    <mergeCell ref="A631:P631"/>
    <mergeCell ref="A638:B638"/>
    <mergeCell ref="D638:E638"/>
    <mergeCell ref="F638:G638"/>
    <mergeCell ref="H638:J638"/>
    <mergeCell ref="K638:L638"/>
    <mergeCell ref="M638:P638"/>
    <mergeCell ref="M612:P617"/>
    <mergeCell ref="H613:J613"/>
    <mergeCell ref="A624:P624"/>
    <mergeCell ref="N625:O625"/>
    <mergeCell ref="N626:O627"/>
    <mergeCell ref="A612:B617"/>
    <mergeCell ref="C612:C617"/>
    <mergeCell ref="D612:E617"/>
    <mergeCell ref="F612:G617"/>
    <mergeCell ref="K612:L617"/>
    <mergeCell ref="B619:K619"/>
    <mergeCell ref="L619:P621"/>
    <mergeCell ref="B620:K620"/>
    <mergeCell ref="B621:K621"/>
    <mergeCell ref="C633:P633"/>
    <mergeCell ref="C580:P580"/>
    <mergeCell ref="C581:P581"/>
    <mergeCell ref="A604:P604"/>
    <mergeCell ref="A611:B611"/>
    <mergeCell ref="D611:E611"/>
    <mergeCell ref="F611:G611"/>
    <mergeCell ref="H611:J611"/>
    <mergeCell ref="K611:L611"/>
    <mergeCell ref="M611:P611"/>
    <mergeCell ref="M585:P590"/>
    <mergeCell ref="H586:J586"/>
    <mergeCell ref="A597:P597"/>
    <mergeCell ref="N598:O598"/>
    <mergeCell ref="N599:O600"/>
    <mergeCell ref="A585:B590"/>
    <mergeCell ref="C585:C590"/>
    <mergeCell ref="D585:E590"/>
    <mergeCell ref="F585:G590"/>
    <mergeCell ref="K585:L590"/>
    <mergeCell ref="B592:K592"/>
    <mergeCell ref="L592:P594"/>
    <mergeCell ref="B593:K593"/>
    <mergeCell ref="B594:K594"/>
    <mergeCell ref="C606:P606"/>
    <mergeCell ref="C553:P553"/>
    <mergeCell ref="C554:P554"/>
    <mergeCell ref="A577:P577"/>
    <mergeCell ref="A584:B584"/>
    <mergeCell ref="D584:E584"/>
    <mergeCell ref="F584:G584"/>
    <mergeCell ref="H584:J584"/>
    <mergeCell ref="K584:L584"/>
    <mergeCell ref="M584:P584"/>
    <mergeCell ref="M558:P563"/>
    <mergeCell ref="H559:J559"/>
    <mergeCell ref="A570:P570"/>
    <mergeCell ref="N571:O571"/>
    <mergeCell ref="N572:O573"/>
    <mergeCell ref="A558:B563"/>
    <mergeCell ref="C558:C563"/>
    <mergeCell ref="D558:E563"/>
    <mergeCell ref="F558:G563"/>
    <mergeCell ref="K558:L563"/>
    <mergeCell ref="B565:K565"/>
    <mergeCell ref="L565:P567"/>
    <mergeCell ref="B566:K566"/>
    <mergeCell ref="B567:K567"/>
    <mergeCell ref="C579:P579"/>
    <mergeCell ref="C526:P526"/>
    <mergeCell ref="C527:P527"/>
    <mergeCell ref="A550:P550"/>
    <mergeCell ref="A557:B557"/>
    <mergeCell ref="D557:E557"/>
    <mergeCell ref="F557:G557"/>
    <mergeCell ref="H557:J557"/>
    <mergeCell ref="K557:L557"/>
    <mergeCell ref="M557:P557"/>
    <mergeCell ref="M531:P536"/>
    <mergeCell ref="H532:J532"/>
    <mergeCell ref="A543:P543"/>
    <mergeCell ref="N544:O544"/>
    <mergeCell ref="N545:O546"/>
    <mergeCell ref="A531:B536"/>
    <mergeCell ref="C531:C536"/>
    <mergeCell ref="D531:E536"/>
    <mergeCell ref="F531:G536"/>
    <mergeCell ref="K531:L536"/>
    <mergeCell ref="B538:K538"/>
    <mergeCell ref="L538:P540"/>
    <mergeCell ref="B539:K539"/>
    <mergeCell ref="B540:K540"/>
    <mergeCell ref="C552:P552"/>
    <mergeCell ref="C504:C509"/>
    <mergeCell ref="D504:E509"/>
    <mergeCell ref="F504:G509"/>
    <mergeCell ref="K504:L509"/>
    <mergeCell ref="B511:K511"/>
    <mergeCell ref="L511:P513"/>
    <mergeCell ref="B512:K512"/>
    <mergeCell ref="B513:K513"/>
    <mergeCell ref="C525:P525"/>
    <mergeCell ref="A496:P496"/>
    <mergeCell ref="A503:B503"/>
    <mergeCell ref="D503:E503"/>
    <mergeCell ref="F503:G503"/>
    <mergeCell ref="H503:J503"/>
    <mergeCell ref="K503:L503"/>
    <mergeCell ref="M503:P503"/>
    <mergeCell ref="M477:P482"/>
    <mergeCell ref="H478:J478"/>
    <mergeCell ref="A489:P489"/>
    <mergeCell ref="N490:O490"/>
    <mergeCell ref="N491:O492"/>
    <mergeCell ref="A477:B482"/>
    <mergeCell ref="C477:C482"/>
    <mergeCell ref="D477:E482"/>
    <mergeCell ref="F477:G482"/>
    <mergeCell ref="K477:L482"/>
    <mergeCell ref="B484:K484"/>
    <mergeCell ref="L484:P486"/>
    <mergeCell ref="B485:K485"/>
    <mergeCell ref="B486:K486"/>
    <mergeCell ref="C498:P498"/>
    <mergeCell ref="C499:P499"/>
    <mergeCell ref="A469:P469"/>
    <mergeCell ref="A476:B476"/>
    <mergeCell ref="D476:E476"/>
    <mergeCell ref="F476:G476"/>
    <mergeCell ref="H476:J476"/>
    <mergeCell ref="K476:L476"/>
    <mergeCell ref="M476:P476"/>
    <mergeCell ref="M450:P455"/>
    <mergeCell ref="H451:J451"/>
    <mergeCell ref="A462:P462"/>
    <mergeCell ref="N463:O463"/>
    <mergeCell ref="N464:O465"/>
    <mergeCell ref="A450:B455"/>
    <mergeCell ref="C450:C455"/>
    <mergeCell ref="D450:E455"/>
    <mergeCell ref="F450:G455"/>
    <mergeCell ref="K450:L455"/>
    <mergeCell ref="B457:K457"/>
    <mergeCell ref="L457:P459"/>
    <mergeCell ref="B458:K458"/>
    <mergeCell ref="B459:K459"/>
    <mergeCell ref="C471:P471"/>
    <mergeCell ref="C472:P472"/>
    <mergeCell ref="C473:P473"/>
    <mergeCell ref="A442:P442"/>
    <mergeCell ref="A449:B449"/>
    <mergeCell ref="D449:E449"/>
    <mergeCell ref="F449:G449"/>
    <mergeCell ref="H449:J449"/>
    <mergeCell ref="K449:L449"/>
    <mergeCell ref="M449:P449"/>
    <mergeCell ref="M423:P428"/>
    <mergeCell ref="H424:J424"/>
    <mergeCell ref="A435:P435"/>
    <mergeCell ref="N436:O436"/>
    <mergeCell ref="N437:O438"/>
    <mergeCell ref="A423:B428"/>
    <mergeCell ref="C423:C428"/>
    <mergeCell ref="D423:E428"/>
    <mergeCell ref="F423:G428"/>
    <mergeCell ref="K423:L428"/>
    <mergeCell ref="B430:K430"/>
    <mergeCell ref="L430:P432"/>
    <mergeCell ref="B431:K431"/>
    <mergeCell ref="B432:K432"/>
    <mergeCell ref="C444:P444"/>
    <mergeCell ref="C445:P445"/>
    <mergeCell ref="C446:P446"/>
    <mergeCell ref="A415:P415"/>
    <mergeCell ref="A422:B422"/>
    <mergeCell ref="D422:E422"/>
    <mergeCell ref="F422:G422"/>
    <mergeCell ref="H422:J422"/>
    <mergeCell ref="K422:L422"/>
    <mergeCell ref="M422:P422"/>
    <mergeCell ref="M396:P401"/>
    <mergeCell ref="H397:J397"/>
    <mergeCell ref="A408:P408"/>
    <mergeCell ref="N409:O409"/>
    <mergeCell ref="N410:O411"/>
    <mergeCell ref="A396:B401"/>
    <mergeCell ref="C396:C401"/>
    <mergeCell ref="D396:E401"/>
    <mergeCell ref="F396:G401"/>
    <mergeCell ref="K396:L401"/>
    <mergeCell ref="B403:K403"/>
    <mergeCell ref="L403:P405"/>
    <mergeCell ref="B404:K404"/>
    <mergeCell ref="B405:K405"/>
    <mergeCell ref="C417:P417"/>
    <mergeCell ref="C418:P418"/>
    <mergeCell ref="C419:P419"/>
    <mergeCell ref="A388:P388"/>
    <mergeCell ref="A395:B395"/>
    <mergeCell ref="D395:E395"/>
    <mergeCell ref="F395:G395"/>
    <mergeCell ref="H395:J395"/>
    <mergeCell ref="K395:L395"/>
    <mergeCell ref="M395:P395"/>
    <mergeCell ref="M369:P374"/>
    <mergeCell ref="H370:J370"/>
    <mergeCell ref="A381:P381"/>
    <mergeCell ref="N382:O382"/>
    <mergeCell ref="N383:O384"/>
    <mergeCell ref="A369:B374"/>
    <mergeCell ref="C369:C374"/>
    <mergeCell ref="D369:E374"/>
    <mergeCell ref="F369:G374"/>
    <mergeCell ref="K369:L374"/>
    <mergeCell ref="B376:K376"/>
    <mergeCell ref="L376:P378"/>
    <mergeCell ref="B377:K377"/>
    <mergeCell ref="B378:K378"/>
    <mergeCell ref="C390:P390"/>
    <mergeCell ref="C391:P391"/>
    <mergeCell ref="C392:P392"/>
    <mergeCell ref="A361:P361"/>
    <mergeCell ref="A368:B368"/>
    <mergeCell ref="D368:E368"/>
    <mergeCell ref="F368:G368"/>
    <mergeCell ref="H368:J368"/>
    <mergeCell ref="K368:L368"/>
    <mergeCell ref="M368:P368"/>
    <mergeCell ref="M342:P347"/>
    <mergeCell ref="H343:J343"/>
    <mergeCell ref="A354:P354"/>
    <mergeCell ref="N355:O355"/>
    <mergeCell ref="N356:O357"/>
    <mergeCell ref="A342:B347"/>
    <mergeCell ref="C342:C347"/>
    <mergeCell ref="D342:E347"/>
    <mergeCell ref="F342:G347"/>
    <mergeCell ref="K342:L347"/>
    <mergeCell ref="B349:K349"/>
    <mergeCell ref="L349:P351"/>
    <mergeCell ref="B350:K350"/>
    <mergeCell ref="B351:K351"/>
    <mergeCell ref="C363:P363"/>
    <mergeCell ref="C364:P364"/>
    <mergeCell ref="C365:P365"/>
    <mergeCell ref="A334:P334"/>
    <mergeCell ref="A341:B341"/>
    <mergeCell ref="D341:E341"/>
    <mergeCell ref="F341:G341"/>
    <mergeCell ref="H341:J341"/>
    <mergeCell ref="K341:L341"/>
    <mergeCell ref="M341:P341"/>
    <mergeCell ref="M315:P320"/>
    <mergeCell ref="H316:J316"/>
    <mergeCell ref="A327:P327"/>
    <mergeCell ref="N328:O328"/>
    <mergeCell ref="N329:O330"/>
    <mergeCell ref="A315:B320"/>
    <mergeCell ref="C315:C320"/>
    <mergeCell ref="D315:E320"/>
    <mergeCell ref="F315:G320"/>
    <mergeCell ref="K315:L320"/>
    <mergeCell ref="B322:K322"/>
    <mergeCell ref="L322:P324"/>
    <mergeCell ref="B323:K323"/>
    <mergeCell ref="B324:K324"/>
    <mergeCell ref="C336:P336"/>
    <mergeCell ref="C337:P337"/>
    <mergeCell ref="C338:P338"/>
    <mergeCell ref="A307:P307"/>
    <mergeCell ref="A314:B314"/>
    <mergeCell ref="D314:E314"/>
    <mergeCell ref="F314:G314"/>
    <mergeCell ref="H314:J314"/>
    <mergeCell ref="K314:L314"/>
    <mergeCell ref="M314:P314"/>
    <mergeCell ref="M288:P293"/>
    <mergeCell ref="H289:J289"/>
    <mergeCell ref="A300:P300"/>
    <mergeCell ref="N301:O301"/>
    <mergeCell ref="N302:O303"/>
    <mergeCell ref="A288:B293"/>
    <mergeCell ref="C288:C293"/>
    <mergeCell ref="D288:E293"/>
    <mergeCell ref="F288:G293"/>
    <mergeCell ref="K288:L293"/>
    <mergeCell ref="B295:K295"/>
    <mergeCell ref="L295:P297"/>
    <mergeCell ref="B296:K296"/>
    <mergeCell ref="B297:K297"/>
    <mergeCell ref="C309:P309"/>
    <mergeCell ref="C310:P310"/>
    <mergeCell ref="C311:P311"/>
    <mergeCell ref="K261:L266"/>
    <mergeCell ref="B268:K268"/>
    <mergeCell ref="L268:P270"/>
    <mergeCell ref="B269:K269"/>
    <mergeCell ref="B270:K270"/>
    <mergeCell ref="C282:P282"/>
    <mergeCell ref="C283:P283"/>
    <mergeCell ref="J277:K277"/>
    <mergeCell ref="C284:P284"/>
    <mergeCell ref="A253:P253"/>
    <mergeCell ref="A260:B260"/>
    <mergeCell ref="D260:E260"/>
    <mergeCell ref="F260:G260"/>
    <mergeCell ref="H260:J260"/>
    <mergeCell ref="K260:L260"/>
    <mergeCell ref="M260:P260"/>
    <mergeCell ref="M234:P239"/>
    <mergeCell ref="H235:J235"/>
    <mergeCell ref="A246:P246"/>
    <mergeCell ref="N247:O247"/>
    <mergeCell ref="N248:O249"/>
    <mergeCell ref="A234:B239"/>
    <mergeCell ref="C234:C239"/>
    <mergeCell ref="D234:E239"/>
    <mergeCell ref="F234:G239"/>
    <mergeCell ref="K234:L239"/>
    <mergeCell ref="B241:K241"/>
    <mergeCell ref="L241:P243"/>
    <mergeCell ref="B242:K242"/>
    <mergeCell ref="B243:K243"/>
    <mergeCell ref="C255:P255"/>
    <mergeCell ref="C256:P256"/>
    <mergeCell ref="J250:K250"/>
    <mergeCell ref="A226:P226"/>
    <mergeCell ref="A233:B233"/>
    <mergeCell ref="D233:E233"/>
    <mergeCell ref="F233:G233"/>
    <mergeCell ref="H233:J233"/>
    <mergeCell ref="K233:L233"/>
    <mergeCell ref="M233:P233"/>
    <mergeCell ref="M207:P212"/>
    <mergeCell ref="H208:J208"/>
    <mergeCell ref="A219:P219"/>
    <mergeCell ref="N220:O220"/>
    <mergeCell ref="N221:O222"/>
    <mergeCell ref="A207:B212"/>
    <mergeCell ref="C207:C212"/>
    <mergeCell ref="D207:E212"/>
    <mergeCell ref="F207:G212"/>
    <mergeCell ref="K207:L212"/>
    <mergeCell ref="B214:K214"/>
    <mergeCell ref="L214:P216"/>
    <mergeCell ref="B215:K215"/>
    <mergeCell ref="B216:K216"/>
    <mergeCell ref="C230:P230"/>
    <mergeCell ref="C228:P228"/>
    <mergeCell ref="C229:P229"/>
    <mergeCell ref="A199:P199"/>
    <mergeCell ref="A206:B206"/>
    <mergeCell ref="D206:E206"/>
    <mergeCell ref="F206:G206"/>
    <mergeCell ref="H206:J206"/>
    <mergeCell ref="K206:L206"/>
    <mergeCell ref="M206:P206"/>
    <mergeCell ref="M180:P185"/>
    <mergeCell ref="H181:J181"/>
    <mergeCell ref="A192:P192"/>
    <mergeCell ref="N193:O193"/>
    <mergeCell ref="N194:O195"/>
    <mergeCell ref="A180:B185"/>
    <mergeCell ref="C180:C185"/>
    <mergeCell ref="D180:E185"/>
    <mergeCell ref="F180:G185"/>
    <mergeCell ref="K180:L185"/>
    <mergeCell ref="C201:P201"/>
    <mergeCell ref="C202:P202"/>
    <mergeCell ref="C203:P203"/>
    <mergeCell ref="B187:K187"/>
    <mergeCell ref="L187:P189"/>
    <mergeCell ref="B188:K188"/>
    <mergeCell ref="B189:K189"/>
    <mergeCell ref="H179:J179"/>
    <mergeCell ref="K179:L179"/>
    <mergeCell ref="M179:P179"/>
    <mergeCell ref="M153:P158"/>
    <mergeCell ref="H154:J154"/>
    <mergeCell ref="A165:P165"/>
    <mergeCell ref="N166:O166"/>
    <mergeCell ref="N167:O168"/>
    <mergeCell ref="A153:B158"/>
    <mergeCell ref="C153:C158"/>
    <mergeCell ref="D153:E158"/>
    <mergeCell ref="F153:G158"/>
    <mergeCell ref="K153:L158"/>
    <mergeCell ref="C174:P174"/>
    <mergeCell ref="C175:P175"/>
    <mergeCell ref="C176:P176"/>
    <mergeCell ref="A44:B44"/>
    <mergeCell ref="D44:E44"/>
    <mergeCell ref="F44:G44"/>
    <mergeCell ref="A145:P145"/>
    <mergeCell ref="A152:B152"/>
    <mergeCell ref="D152:E152"/>
    <mergeCell ref="F152:G152"/>
    <mergeCell ref="H152:J152"/>
    <mergeCell ref="K152:L152"/>
    <mergeCell ref="M152:P152"/>
    <mergeCell ref="M126:P131"/>
    <mergeCell ref="H127:J127"/>
    <mergeCell ref="A138:P138"/>
    <mergeCell ref="N139:O139"/>
    <mergeCell ref="N140:O141"/>
    <mergeCell ref="A126:B131"/>
    <mergeCell ref="C126:C131"/>
    <mergeCell ref="D126:E131"/>
    <mergeCell ref="F126:G131"/>
    <mergeCell ref="K126:L131"/>
    <mergeCell ref="C149:P149"/>
    <mergeCell ref="A111:P111"/>
    <mergeCell ref="N112:O112"/>
    <mergeCell ref="N113:O114"/>
    <mergeCell ref="F18:G23"/>
    <mergeCell ref="H19:J19"/>
    <mergeCell ref="C18:C23"/>
    <mergeCell ref="D18:E23"/>
    <mergeCell ref="K18:L23"/>
    <mergeCell ref="A30:P30"/>
    <mergeCell ref="N31:O31"/>
    <mergeCell ref="B26:K26"/>
    <mergeCell ref="B27:K27"/>
    <mergeCell ref="L25:P27"/>
    <mergeCell ref="A3:P3"/>
    <mergeCell ref="N4:O4"/>
    <mergeCell ref="N5:O6"/>
    <mergeCell ref="A10:P10"/>
    <mergeCell ref="A17:B17"/>
    <mergeCell ref="F17:G17"/>
    <mergeCell ref="H17:J17"/>
    <mergeCell ref="K17:L17"/>
    <mergeCell ref="M17:P17"/>
    <mergeCell ref="D17:E17"/>
    <mergeCell ref="A98:B98"/>
    <mergeCell ref="D98:E98"/>
    <mergeCell ref="C67:P67"/>
    <mergeCell ref="M98:P98"/>
    <mergeCell ref="A99:B104"/>
    <mergeCell ref="C99:C104"/>
    <mergeCell ref="M71:P71"/>
    <mergeCell ref="M72:P77"/>
    <mergeCell ref="H73:J73"/>
    <mergeCell ref="A72:B77"/>
    <mergeCell ref="F98:G98"/>
    <mergeCell ref="H98:J98"/>
    <mergeCell ref="A84:P84"/>
    <mergeCell ref="N85:O85"/>
    <mergeCell ref="N86:O87"/>
    <mergeCell ref="A91:P91"/>
    <mergeCell ref="K98:L98"/>
    <mergeCell ref="C72:C77"/>
    <mergeCell ref="D72:E77"/>
    <mergeCell ref="F72:G77"/>
    <mergeCell ref="K72:L77"/>
    <mergeCell ref="F45:G50"/>
    <mergeCell ref="K45:L50"/>
    <mergeCell ref="M45:P50"/>
    <mergeCell ref="H46:J46"/>
    <mergeCell ref="N58:O58"/>
    <mergeCell ref="J7:K7"/>
    <mergeCell ref="J34:K34"/>
    <mergeCell ref="J61:K61"/>
    <mergeCell ref="J88:K88"/>
    <mergeCell ref="N59:O60"/>
    <mergeCell ref="A64:P64"/>
    <mergeCell ref="A71:B71"/>
    <mergeCell ref="D71:E71"/>
    <mergeCell ref="F71:G71"/>
    <mergeCell ref="H71:J71"/>
    <mergeCell ref="K71:L71"/>
    <mergeCell ref="B52:K52"/>
    <mergeCell ref="B53:K53"/>
    <mergeCell ref="B54:K54"/>
    <mergeCell ref="L52:P54"/>
    <mergeCell ref="C66:P66"/>
    <mergeCell ref="H44:J44"/>
    <mergeCell ref="K44:L44"/>
    <mergeCell ref="A18:B23"/>
    <mergeCell ref="J115:K115"/>
    <mergeCell ref="J142:K142"/>
    <mergeCell ref="J169:K169"/>
    <mergeCell ref="J196:K196"/>
    <mergeCell ref="J223:K223"/>
    <mergeCell ref="C93:P93"/>
    <mergeCell ref="C94:P94"/>
    <mergeCell ref="C95:P95"/>
    <mergeCell ref="C120:P120"/>
    <mergeCell ref="C121:P121"/>
    <mergeCell ref="C122:P122"/>
    <mergeCell ref="C147:P147"/>
    <mergeCell ref="C148:P148"/>
    <mergeCell ref="D99:E104"/>
    <mergeCell ref="F99:G104"/>
    <mergeCell ref="K99:L104"/>
    <mergeCell ref="M99:P104"/>
    <mergeCell ref="H100:J100"/>
    <mergeCell ref="A118:P118"/>
    <mergeCell ref="A125:B125"/>
    <mergeCell ref="A172:P172"/>
    <mergeCell ref="A179:B179"/>
    <mergeCell ref="D179:E179"/>
    <mergeCell ref="F179:G179"/>
    <mergeCell ref="J304:K304"/>
    <mergeCell ref="J331:K331"/>
    <mergeCell ref="J358:K358"/>
    <mergeCell ref="J385:K385"/>
    <mergeCell ref="J412:K412"/>
    <mergeCell ref="J439:K439"/>
    <mergeCell ref="J466:K466"/>
    <mergeCell ref="C257:P257"/>
    <mergeCell ref="A280:P280"/>
    <mergeCell ref="A287:B287"/>
    <mergeCell ref="D287:E287"/>
    <mergeCell ref="F287:G287"/>
    <mergeCell ref="H287:J287"/>
    <mergeCell ref="K287:L287"/>
    <mergeCell ref="M287:P287"/>
    <mergeCell ref="M261:P266"/>
    <mergeCell ref="H262:J262"/>
    <mergeCell ref="A273:P273"/>
    <mergeCell ref="N274:O274"/>
    <mergeCell ref="N275:O276"/>
    <mergeCell ref="A261:B266"/>
    <mergeCell ref="C261:C266"/>
    <mergeCell ref="D261:E266"/>
    <mergeCell ref="F261:G266"/>
    <mergeCell ref="J790:K790"/>
    <mergeCell ref="J493:K493"/>
    <mergeCell ref="J520:K520"/>
    <mergeCell ref="J547:K547"/>
    <mergeCell ref="J574:K574"/>
    <mergeCell ref="J601:K601"/>
    <mergeCell ref="J628:K628"/>
    <mergeCell ref="J655:K655"/>
    <mergeCell ref="J682:K682"/>
    <mergeCell ref="J709:K709"/>
    <mergeCell ref="C500:P500"/>
    <mergeCell ref="A523:P523"/>
    <mergeCell ref="A530:B530"/>
    <mergeCell ref="D530:E530"/>
    <mergeCell ref="F530:G530"/>
    <mergeCell ref="H530:J530"/>
    <mergeCell ref="K530:L530"/>
    <mergeCell ref="M530:P530"/>
    <mergeCell ref="M504:P509"/>
    <mergeCell ref="H505:J505"/>
    <mergeCell ref="A516:P516"/>
    <mergeCell ref="N517:O517"/>
    <mergeCell ref="N518:O519"/>
    <mergeCell ref="A504:B509"/>
  </mergeCells>
  <phoneticPr fontId="1"/>
  <pageMargins left="0.7" right="0.7" top="0.75" bottom="0.75" header="0.3" footer="0.3"/>
  <pageSetup paperSize="9" scale="86" fitToHeight="0" orientation="landscape" r:id="rId1"/>
  <rowBreaks count="29" manualBreakCount="29">
    <brk id="27" max="15" man="1"/>
    <brk id="54" max="15" man="1"/>
    <brk id="81" max="15" man="1"/>
    <brk id="108" max="15" man="1"/>
    <brk id="135" max="15" man="1"/>
    <brk id="162" max="15" man="1"/>
    <brk id="189" max="15" man="1"/>
    <brk id="216" max="15" man="1"/>
    <brk id="243" max="15" man="1"/>
    <brk id="270" max="15" man="1"/>
    <brk id="297" max="15" man="1"/>
    <brk id="324" max="15" man="1"/>
    <brk id="351" max="15" man="1"/>
    <brk id="378" max="15" man="1"/>
    <brk id="405" max="15" man="1"/>
    <brk id="432" max="15" man="1"/>
    <brk id="459" max="15" man="1"/>
    <brk id="486" max="15" man="1"/>
    <brk id="513" max="15" man="1"/>
    <brk id="540" max="15" man="1"/>
    <brk id="567" max="15" man="1"/>
    <brk id="594" max="15" man="1"/>
    <brk id="621" max="15" man="1"/>
    <brk id="648" max="15" man="1"/>
    <brk id="675" max="15" man="1"/>
    <brk id="702" max="15" man="1"/>
    <brk id="729" max="15" man="1"/>
    <brk id="756" max="15" man="1"/>
    <brk id="78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U85"/>
  <sheetViews>
    <sheetView view="pageBreakPreview" zoomScale="77" zoomScaleNormal="100" zoomScaleSheetLayoutView="77" workbookViewId="0">
      <pane ySplit="4" topLeftCell="A5" activePane="bottomLeft" state="frozen"/>
      <selection pane="bottomLeft" activeCell="I6" sqref="I6:K6"/>
    </sheetView>
  </sheetViews>
  <sheetFormatPr defaultRowHeight="18.75" x14ac:dyDescent="0.4"/>
  <cols>
    <col min="1" max="1" width="5" customWidth="1"/>
    <col min="2" max="3" width="7.875" customWidth="1"/>
    <col min="4" max="4" width="13.875" customWidth="1"/>
    <col min="7" max="7" width="10.5" customWidth="1"/>
    <col min="8" max="8" width="13.125" customWidth="1"/>
    <col min="9" max="9" width="15.5" bestFit="1" customWidth="1"/>
    <col min="10" max="10" width="4.375" customWidth="1"/>
    <col min="11" max="11" width="15.5" bestFit="1" customWidth="1"/>
    <col min="12" max="12" width="14.5" style="1" customWidth="1"/>
    <col min="13" max="13" width="9.375" customWidth="1"/>
    <col min="14" max="14" width="5.5" customWidth="1"/>
    <col min="15" max="15" width="14.5" customWidth="1"/>
    <col min="16" max="16" width="9.625" customWidth="1"/>
    <col min="17" max="17" width="27.375" style="3" customWidth="1"/>
    <col min="18" max="18" width="30.625" customWidth="1"/>
    <col min="19" max="19" width="40.875" customWidth="1"/>
    <col min="21" max="21" width="16.625" customWidth="1"/>
  </cols>
  <sheetData>
    <row r="1" spans="1:21" ht="42" customHeight="1" x14ac:dyDescent="0.4">
      <c r="A1" s="33" t="s">
        <v>2</v>
      </c>
      <c r="B1" s="34"/>
      <c r="C1" s="35"/>
      <c r="D1" s="123"/>
      <c r="E1" s="124"/>
      <c r="F1" s="124"/>
      <c r="G1" s="124"/>
      <c r="H1" s="124"/>
      <c r="I1" s="124"/>
      <c r="J1" s="124"/>
      <c r="K1" s="124"/>
      <c r="L1" s="124"/>
      <c r="M1" s="124"/>
      <c r="N1" s="124"/>
      <c r="O1" s="124"/>
      <c r="P1" s="125"/>
      <c r="Q1" s="36" t="s">
        <v>47</v>
      </c>
      <c r="R1" s="32">
        <v>45748</v>
      </c>
      <c r="S1" s="28"/>
    </row>
    <row r="2" spans="1:21" ht="42" customHeight="1" x14ac:dyDescent="0.4">
      <c r="A2" s="34" t="s">
        <v>3</v>
      </c>
      <c r="B2" s="34"/>
      <c r="C2" s="36"/>
      <c r="D2" s="134"/>
      <c r="E2" s="135"/>
      <c r="F2" s="135"/>
      <c r="G2" s="135"/>
      <c r="H2" s="135"/>
      <c r="I2" s="135"/>
      <c r="J2" s="135"/>
      <c r="K2" s="135"/>
      <c r="L2" s="135"/>
      <c r="M2" s="135"/>
      <c r="N2" s="135"/>
      <c r="O2" s="135"/>
      <c r="P2" s="136"/>
      <c r="Q2" s="45" t="s">
        <v>34</v>
      </c>
      <c r="R2" s="29"/>
      <c r="S2" s="50" t="s">
        <v>49</v>
      </c>
    </row>
    <row r="3" spans="1:21" ht="42" customHeight="1" x14ac:dyDescent="0.4">
      <c r="A3" s="34" t="s">
        <v>4</v>
      </c>
      <c r="B3" s="34"/>
      <c r="C3" s="36"/>
      <c r="D3" s="137"/>
      <c r="E3" s="137"/>
      <c r="F3" s="137"/>
      <c r="G3" s="137"/>
      <c r="H3" s="137"/>
      <c r="I3" s="137"/>
      <c r="J3" s="137"/>
      <c r="K3" s="137"/>
      <c r="L3" s="137"/>
      <c r="M3" s="137"/>
      <c r="N3" s="137"/>
      <c r="O3" s="137"/>
      <c r="P3" s="137"/>
      <c r="Q3" s="137"/>
      <c r="R3" s="137"/>
      <c r="S3" s="50" t="s">
        <v>48</v>
      </c>
    </row>
    <row r="4" spans="1:21" ht="60.75" customHeight="1" x14ac:dyDescent="0.4">
      <c r="A4" s="37"/>
      <c r="B4" s="128" t="s">
        <v>11</v>
      </c>
      <c r="C4" s="129"/>
      <c r="D4" s="38" t="s">
        <v>21</v>
      </c>
      <c r="E4" s="126" t="s">
        <v>27</v>
      </c>
      <c r="F4" s="127"/>
      <c r="G4" s="130" t="s">
        <v>51</v>
      </c>
      <c r="H4" s="129"/>
      <c r="I4" s="129" t="s">
        <v>7</v>
      </c>
      <c r="J4" s="129"/>
      <c r="K4" s="129"/>
      <c r="L4" s="39" t="s">
        <v>23</v>
      </c>
      <c r="M4" s="40" t="s">
        <v>35</v>
      </c>
      <c r="N4" s="41"/>
      <c r="O4" s="39" t="s">
        <v>24</v>
      </c>
      <c r="P4" s="40" t="s">
        <v>36</v>
      </c>
      <c r="Q4" s="42" t="s">
        <v>8</v>
      </c>
      <c r="R4" s="43" t="s">
        <v>9</v>
      </c>
      <c r="S4" s="44" t="s">
        <v>32</v>
      </c>
    </row>
    <row r="5" spans="1:21" ht="41.25" customHeight="1" x14ac:dyDescent="0.4">
      <c r="A5" s="105">
        <v>1</v>
      </c>
      <c r="B5" s="109" t="s">
        <v>18</v>
      </c>
      <c r="C5" s="120"/>
      <c r="D5" s="131" t="s">
        <v>19</v>
      </c>
      <c r="E5" s="133" t="s">
        <v>20</v>
      </c>
      <c r="F5" s="110"/>
      <c r="G5" s="109" t="s">
        <v>63</v>
      </c>
      <c r="H5" s="120"/>
      <c r="I5" s="24">
        <v>45748</v>
      </c>
      <c r="J5" s="30" t="s">
        <v>10</v>
      </c>
      <c r="K5" s="25">
        <v>45752</v>
      </c>
      <c r="L5" s="52">
        <f>I5</f>
        <v>45748</v>
      </c>
      <c r="M5" s="26">
        <v>0.375</v>
      </c>
      <c r="N5" s="31" t="s">
        <v>25</v>
      </c>
      <c r="O5" s="52">
        <f>K5</f>
        <v>45752</v>
      </c>
      <c r="P5" s="27">
        <v>0.70833333333333337</v>
      </c>
      <c r="Q5" s="46" t="s">
        <v>49</v>
      </c>
      <c r="R5" s="46" t="str">
        <f>IF(I6&gt;1,"ヘリコンクラブ","")</f>
        <v>ヘリコンクラブ</v>
      </c>
      <c r="S5" s="107"/>
      <c r="U5" s="49" t="s">
        <v>50</v>
      </c>
    </row>
    <row r="6" spans="1:21" ht="41.25" customHeight="1" x14ac:dyDescent="0.4">
      <c r="A6" s="106"/>
      <c r="B6" s="121"/>
      <c r="C6" s="122"/>
      <c r="D6" s="132"/>
      <c r="E6" s="111"/>
      <c r="F6" s="112"/>
      <c r="G6" s="121"/>
      <c r="H6" s="122"/>
      <c r="I6" s="118">
        <f>+K5-I5+1</f>
        <v>5</v>
      </c>
      <c r="J6" s="116"/>
      <c r="K6" s="119"/>
      <c r="L6" s="118">
        <f>+O5-L5+1</f>
        <v>5</v>
      </c>
      <c r="M6" s="116"/>
      <c r="N6" s="116"/>
      <c r="O6" s="116"/>
      <c r="P6" s="119"/>
      <c r="Q6" s="51" t="s">
        <v>61</v>
      </c>
      <c r="R6" s="47" t="str">
        <f>IF(I6&gt;1,TEXT(I5,"m/d")&amp;"～"&amp;TEXT(K5,"m/d")&amp;"（"&amp;K5-I5&amp;"泊"&amp; (K5-I5+1)&amp;"日）","")</f>
        <v>4/1～4/5（4泊5日）</v>
      </c>
      <c r="S6" s="108"/>
      <c r="U6" s="48" t="s">
        <v>62</v>
      </c>
    </row>
    <row r="7" spans="1:21" ht="41.25" customHeight="1" x14ac:dyDescent="0.4">
      <c r="A7" s="105">
        <v>2</v>
      </c>
      <c r="B7" s="109"/>
      <c r="C7" s="110"/>
      <c r="D7" s="113"/>
      <c r="E7" s="113"/>
      <c r="F7" s="113"/>
      <c r="G7" s="109"/>
      <c r="H7" s="120"/>
      <c r="I7" s="24"/>
      <c r="J7" s="30" t="s">
        <v>10</v>
      </c>
      <c r="K7" s="25"/>
      <c r="L7" s="52">
        <f>I7</f>
        <v>0</v>
      </c>
      <c r="M7" s="26"/>
      <c r="N7" s="31" t="s">
        <v>25</v>
      </c>
      <c r="O7" s="52">
        <f>K7</f>
        <v>0</v>
      </c>
      <c r="P7" s="27"/>
      <c r="Q7" s="46" t="s">
        <v>49</v>
      </c>
      <c r="R7" s="46" t="str">
        <f>IF(I8&gt;1,"ヘリコンクラブ","")</f>
        <v/>
      </c>
      <c r="S7" s="107"/>
    </row>
    <row r="8" spans="1:21" ht="41.25" customHeight="1" x14ac:dyDescent="0.4">
      <c r="A8" s="106"/>
      <c r="B8" s="111"/>
      <c r="C8" s="112"/>
      <c r="D8" s="113"/>
      <c r="E8" s="113"/>
      <c r="F8" s="113"/>
      <c r="G8" s="121"/>
      <c r="H8" s="122"/>
      <c r="I8" s="118">
        <f>+K7-I7+1</f>
        <v>1</v>
      </c>
      <c r="J8" s="116"/>
      <c r="K8" s="119"/>
      <c r="L8" s="114">
        <f>+O7-L7+1</f>
        <v>1</v>
      </c>
      <c r="M8" s="115"/>
      <c r="N8" s="116"/>
      <c r="O8" s="115"/>
      <c r="P8" s="117"/>
      <c r="Q8" s="51" t="s">
        <v>61</v>
      </c>
      <c r="R8" s="47" t="str">
        <f>IF(I8&gt;1,TEXT(I7,"m/d")&amp;"～"&amp;TEXT(K7,"m/d")&amp;"（"&amp;K7-I7&amp;"泊"&amp; (K7-I7+1)&amp;"日）","")</f>
        <v/>
      </c>
      <c r="S8" s="108"/>
    </row>
    <row r="9" spans="1:21" ht="41.25" customHeight="1" x14ac:dyDescent="0.4">
      <c r="A9" s="105">
        <v>3</v>
      </c>
      <c r="B9" s="109"/>
      <c r="C9" s="110"/>
      <c r="D9" s="113"/>
      <c r="E9" s="113"/>
      <c r="F9" s="113"/>
      <c r="G9" s="109"/>
      <c r="H9" s="120"/>
      <c r="I9" s="24"/>
      <c r="J9" s="30" t="s">
        <v>10</v>
      </c>
      <c r="K9" s="25"/>
      <c r="L9" s="52">
        <f>I9</f>
        <v>0</v>
      </c>
      <c r="M9" s="26"/>
      <c r="N9" s="31" t="s">
        <v>25</v>
      </c>
      <c r="O9" s="52">
        <f>K9</f>
        <v>0</v>
      </c>
      <c r="P9" s="27"/>
      <c r="Q9" s="46" t="s">
        <v>49</v>
      </c>
      <c r="R9" s="46" t="str">
        <f>IF(I10&gt;1,"ヘリコンクラブ","")</f>
        <v/>
      </c>
      <c r="S9" s="107"/>
    </row>
    <row r="10" spans="1:21" ht="41.25" customHeight="1" x14ac:dyDescent="0.4">
      <c r="A10" s="106"/>
      <c r="B10" s="111"/>
      <c r="C10" s="112"/>
      <c r="D10" s="113"/>
      <c r="E10" s="113"/>
      <c r="F10" s="113"/>
      <c r="G10" s="121"/>
      <c r="H10" s="122"/>
      <c r="I10" s="118">
        <f>+K9-I9+1</f>
        <v>1</v>
      </c>
      <c r="J10" s="116"/>
      <c r="K10" s="119"/>
      <c r="L10" s="114">
        <f>+O9-L9+1</f>
        <v>1</v>
      </c>
      <c r="M10" s="115"/>
      <c r="N10" s="116"/>
      <c r="O10" s="115"/>
      <c r="P10" s="117"/>
      <c r="Q10" s="51" t="s">
        <v>61</v>
      </c>
      <c r="R10" s="47" t="str">
        <f>IF(I10&gt;1,TEXT(I9,"m/d")&amp;"～"&amp;TEXT(K9,"m/d")&amp;"（"&amp;K9-I9&amp;"泊"&amp; (K9-I9+1)&amp;"日）","")</f>
        <v/>
      </c>
      <c r="S10" s="108"/>
    </row>
    <row r="11" spans="1:21" ht="41.25" customHeight="1" x14ac:dyDescent="0.4">
      <c r="A11" s="105">
        <v>4</v>
      </c>
      <c r="B11" s="109"/>
      <c r="C11" s="110"/>
      <c r="D11" s="113"/>
      <c r="E11" s="113"/>
      <c r="F11" s="113"/>
      <c r="G11" s="109"/>
      <c r="H11" s="120"/>
      <c r="I11" s="24"/>
      <c r="J11" s="30" t="s">
        <v>10</v>
      </c>
      <c r="K11" s="25"/>
      <c r="L11" s="52">
        <f>I11</f>
        <v>0</v>
      </c>
      <c r="M11" s="26"/>
      <c r="N11" s="31" t="s">
        <v>25</v>
      </c>
      <c r="O11" s="52">
        <f>K11</f>
        <v>0</v>
      </c>
      <c r="P11" s="27"/>
      <c r="Q11" s="46" t="s">
        <v>49</v>
      </c>
      <c r="R11" s="46" t="str">
        <f>IF(I12&gt;1,"ヘリコンクラブ","")</f>
        <v/>
      </c>
      <c r="S11" s="107"/>
    </row>
    <row r="12" spans="1:21" ht="41.25" customHeight="1" x14ac:dyDescent="0.4">
      <c r="A12" s="106"/>
      <c r="B12" s="111"/>
      <c r="C12" s="112"/>
      <c r="D12" s="113"/>
      <c r="E12" s="113"/>
      <c r="F12" s="113"/>
      <c r="G12" s="121"/>
      <c r="H12" s="122"/>
      <c r="I12" s="118">
        <f t="shared" ref="I12" si="0">+K11-I11+1</f>
        <v>1</v>
      </c>
      <c r="J12" s="116"/>
      <c r="K12" s="119"/>
      <c r="L12" s="114">
        <f t="shared" ref="L12" si="1">+O11-L11+1</f>
        <v>1</v>
      </c>
      <c r="M12" s="115"/>
      <c r="N12" s="116"/>
      <c r="O12" s="115"/>
      <c r="P12" s="117"/>
      <c r="Q12" s="51" t="s">
        <v>61</v>
      </c>
      <c r="R12" s="47" t="str">
        <f>IF(I12&gt;1,TEXT(I11,"m/d")&amp;"～"&amp;TEXT(K11,"m/d")&amp;"（"&amp;K11-I11&amp;"泊"&amp; (K11-I11+1)&amp;"日）","")</f>
        <v/>
      </c>
      <c r="S12" s="108"/>
    </row>
    <row r="13" spans="1:21" ht="41.25" customHeight="1" x14ac:dyDescent="0.4">
      <c r="A13" s="105">
        <v>5</v>
      </c>
      <c r="B13" s="109"/>
      <c r="C13" s="110"/>
      <c r="D13" s="113"/>
      <c r="E13" s="113"/>
      <c r="F13" s="113"/>
      <c r="G13" s="109"/>
      <c r="H13" s="120"/>
      <c r="I13" s="24"/>
      <c r="J13" s="30" t="s">
        <v>10</v>
      </c>
      <c r="K13" s="25"/>
      <c r="L13" s="52">
        <f>I13</f>
        <v>0</v>
      </c>
      <c r="M13" s="26"/>
      <c r="N13" s="31" t="s">
        <v>25</v>
      </c>
      <c r="O13" s="52">
        <f>K13</f>
        <v>0</v>
      </c>
      <c r="P13" s="27"/>
      <c r="Q13" s="46" t="s">
        <v>49</v>
      </c>
      <c r="R13" s="46" t="str">
        <f>IF(I14&gt;1,"ヘリコンクラブ","")</f>
        <v/>
      </c>
      <c r="S13" s="107"/>
    </row>
    <row r="14" spans="1:21" ht="41.25" customHeight="1" x14ac:dyDescent="0.4">
      <c r="A14" s="106"/>
      <c r="B14" s="111"/>
      <c r="C14" s="112"/>
      <c r="D14" s="113"/>
      <c r="E14" s="113"/>
      <c r="F14" s="113"/>
      <c r="G14" s="121"/>
      <c r="H14" s="122"/>
      <c r="I14" s="118">
        <f t="shared" ref="I14" si="2">+K13-I13+1</f>
        <v>1</v>
      </c>
      <c r="J14" s="116"/>
      <c r="K14" s="119"/>
      <c r="L14" s="114">
        <f t="shared" ref="L14" si="3">+O13-L13+1</f>
        <v>1</v>
      </c>
      <c r="M14" s="115"/>
      <c r="N14" s="116"/>
      <c r="O14" s="115"/>
      <c r="P14" s="117"/>
      <c r="Q14" s="51" t="s">
        <v>61</v>
      </c>
      <c r="R14" s="47" t="str">
        <f>IF(I14&gt;1,TEXT(I13,"m/d")&amp;"～"&amp;TEXT(K13,"m/d")&amp;"（"&amp;K13-I13&amp;"泊"&amp; (K13-I13+1)&amp;"日）","")</f>
        <v/>
      </c>
      <c r="S14" s="108"/>
    </row>
    <row r="15" spans="1:21" ht="41.25" customHeight="1" x14ac:dyDescent="0.4">
      <c r="A15" s="105">
        <v>6</v>
      </c>
      <c r="B15" s="109"/>
      <c r="C15" s="110"/>
      <c r="D15" s="113"/>
      <c r="E15" s="113"/>
      <c r="F15" s="113"/>
      <c r="G15" s="109"/>
      <c r="H15" s="120"/>
      <c r="I15" s="24"/>
      <c r="J15" s="30" t="s">
        <v>10</v>
      </c>
      <c r="K15" s="25"/>
      <c r="L15" s="52">
        <f>I15</f>
        <v>0</v>
      </c>
      <c r="M15" s="26"/>
      <c r="N15" s="31" t="s">
        <v>25</v>
      </c>
      <c r="O15" s="52">
        <f>K15</f>
        <v>0</v>
      </c>
      <c r="P15" s="27"/>
      <c r="Q15" s="46" t="s">
        <v>49</v>
      </c>
      <c r="R15" s="46" t="str">
        <f>IF(I16&gt;1,"ヘリコンクラブ","")</f>
        <v/>
      </c>
      <c r="S15" s="107"/>
    </row>
    <row r="16" spans="1:21" ht="41.25" customHeight="1" x14ac:dyDescent="0.4">
      <c r="A16" s="106"/>
      <c r="B16" s="111"/>
      <c r="C16" s="112"/>
      <c r="D16" s="113"/>
      <c r="E16" s="113"/>
      <c r="F16" s="113"/>
      <c r="G16" s="121"/>
      <c r="H16" s="122"/>
      <c r="I16" s="118">
        <f t="shared" ref="I16" si="4">+K15-I15+1</f>
        <v>1</v>
      </c>
      <c r="J16" s="116"/>
      <c r="K16" s="119"/>
      <c r="L16" s="118">
        <f>+O15-L15+1</f>
        <v>1</v>
      </c>
      <c r="M16" s="116"/>
      <c r="N16" s="116"/>
      <c r="O16" s="116"/>
      <c r="P16" s="119"/>
      <c r="Q16" s="51" t="s">
        <v>61</v>
      </c>
      <c r="R16" s="47" t="str">
        <f>IF(I16&gt;1,TEXT(I15,"m/d")&amp;"～"&amp;TEXT(K15,"m/d")&amp;"（"&amp;K15-I15&amp;"泊"&amp; (K15-I15+1)&amp;"日）","")</f>
        <v/>
      </c>
      <c r="S16" s="108"/>
    </row>
    <row r="17" spans="1:19" ht="41.25" customHeight="1" x14ac:dyDescent="0.4">
      <c r="A17" s="105">
        <v>7</v>
      </c>
      <c r="B17" s="109"/>
      <c r="C17" s="110"/>
      <c r="D17" s="113"/>
      <c r="E17" s="113"/>
      <c r="F17" s="113"/>
      <c r="G17" s="109"/>
      <c r="H17" s="120"/>
      <c r="I17" s="24"/>
      <c r="J17" s="30" t="s">
        <v>10</v>
      </c>
      <c r="K17" s="25"/>
      <c r="L17" s="52">
        <f>I17</f>
        <v>0</v>
      </c>
      <c r="M17" s="26"/>
      <c r="N17" s="31" t="s">
        <v>25</v>
      </c>
      <c r="O17" s="52">
        <f>K17</f>
        <v>0</v>
      </c>
      <c r="P17" s="27"/>
      <c r="Q17" s="46" t="s">
        <v>49</v>
      </c>
      <c r="R17" s="46" t="str">
        <f>IF(I18&gt;1,"ヘリコンクラブ","")</f>
        <v/>
      </c>
      <c r="S17" s="107"/>
    </row>
    <row r="18" spans="1:19" ht="41.25" customHeight="1" x14ac:dyDescent="0.4">
      <c r="A18" s="106"/>
      <c r="B18" s="111"/>
      <c r="C18" s="112"/>
      <c r="D18" s="113"/>
      <c r="E18" s="113"/>
      <c r="F18" s="113"/>
      <c r="G18" s="121"/>
      <c r="H18" s="122"/>
      <c r="I18" s="118">
        <f t="shared" ref="I18" si="5">+K17-I17+1</f>
        <v>1</v>
      </c>
      <c r="J18" s="116"/>
      <c r="K18" s="119"/>
      <c r="L18" s="114">
        <f>+O17-L17+1</f>
        <v>1</v>
      </c>
      <c r="M18" s="115"/>
      <c r="N18" s="116"/>
      <c r="O18" s="115"/>
      <c r="P18" s="117"/>
      <c r="Q18" s="51" t="s">
        <v>61</v>
      </c>
      <c r="R18" s="47" t="str">
        <f>IF(I18&gt;1,TEXT(I17,"m/d")&amp;"～"&amp;TEXT(K17,"m/d")&amp;"（"&amp;K17-I17&amp;"泊"&amp; (K17-I17+1)&amp;"日）","")</f>
        <v/>
      </c>
      <c r="S18" s="108"/>
    </row>
    <row r="19" spans="1:19" ht="41.25" customHeight="1" x14ac:dyDescent="0.4">
      <c r="A19" s="105">
        <v>8</v>
      </c>
      <c r="B19" s="109"/>
      <c r="C19" s="110"/>
      <c r="D19" s="113"/>
      <c r="E19" s="113"/>
      <c r="F19" s="113"/>
      <c r="G19" s="109"/>
      <c r="H19" s="120"/>
      <c r="I19" s="24"/>
      <c r="J19" s="30" t="s">
        <v>10</v>
      </c>
      <c r="K19" s="25"/>
      <c r="L19" s="52">
        <f>I19</f>
        <v>0</v>
      </c>
      <c r="M19" s="26"/>
      <c r="N19" s="31" t="s">
        <v>25</v>
      </c>
      <c r="O19" s="52">
        <f>K19</f>
        <v>0</v>
      </c>
      <c r="P19" s="27"/>
      <c r="Q19" s="46" t="s">
        <v>49</v>
      </c>
      <c r="R19" s="46" t="str">
        <f>IF(I20&gt;1,"ヘリコンクラブ","")</f>
        <v/>
      </c>
      <c r="S19" s="107"/>
    </row>
    <row r="20" spans="1:19" ht="41.25" customHeight="1" x14ac:dyDescent="0.4">
      <c r="A20" s="106"/>
      <c r="B20" s="111"/>
      <c r="C20" s="112"/>
      <c r="D20" s="113"/>
      <c r="E20" s="113"/>
      <c r="F20" s="113"/>
      <c r="G20" s="121"/>
      <c r="H20" s="122"/>
      <c r="I20" s="118">
        <f t="shared" ref="I20" si="6">+K19-I19+1</f>
        <v>1</v>
      </c>
      <c r="J20" s="116"/>
      <c r="K20" s="119"/>
      <c r="L20" s="114">
        <f>+O19-L19+1</f>
        <v>1</v>
      </c>
      <c r="M20" s="115"/>
      <c r="N20" s="116"/>
      <c r="O20" s="115"/>
      <c r="P20" s="117"/>
      <c r="Q20" s="51" t="s">
        <v>61</v>
      </c>
      <c r="R20" s="47" t="str">
        <f>IF(I20&gt;1,TEXT(I19,"m/d")&amp;"～"&amp;TEXT(K19,"m/d")&amp;"（"&amp;K19-I19&amp;"泊"&amp; (K19-I19+1)&amp;"日）","")</f>
        <v/>
      </c>
      <c r="S20" s="108"/>
    </row>
    <row r="21" spans="1:19" ht="41.25" customHeight="1" x14ac:dyDescent="0.4">
      <c r="A21" s="105">
        <v>9</v>
      </c>
      <c r="B21" s="109"/>
      <c r="C21" s="110"/>
      <c r="D21" s="113"/>
      <c r="E21" s="113"/>
      <c r="F21" s="113"/>
      <c r="G21" s="109"/>
      <c r="H21" s="120"/>
      <c r="I21" s="24"/>
      <c r="J21" s="30" t="s">
        <v>10</v>
      </c>
      <c r="K21" s="25"/>
      <c r="L21" s="52">
        <f>I21</f>
        <v>0</v>
      </c>
      <c r="M21" s="26"/>
      <c r="N21" s="31" t="s">
        <v>25</v>
      </c>
      <c r="O21" s="52">
        <f>K21</f>
        <v>0</v>
      </c>
      <c r="P21" s="27"/>
      <c r="Q21" s="46" t="s">
        <v>49</v>
      </c>
      <c r="R21" s="46" t="str">
        <f>IF(I22&gt;1,"ヘリコンクラブ","")</f>
        <v/>
      </c>
      <c r="S21" s="107"/>
    </row>
    <row r="22" spans="1:19" ht="41.25" customHeight="1" x14ac:dyDescent="0.4">
      <c r="A22" s="106"/>
      <c r="B22" s="111"/>
      <c r="C22" s="112"/>
      <c r="D22" s="113"/>
      <c r="E22" s="113"/>
      <c r="F22" s="113"/>
      <c r="G22" s="121"/>
      <c r="H22" s="122"/>
      <c r="I22" s="118">
        <f t="shared" ref="I22" si="7">+K21-I21+1</f>
        <v>1</v>
      </c>
      <c r="J22" s="116"/>
      <c r="K22" s="119"/>
      <c r="L22" s="114">
        <f t="shared" ref="L22" si="8">+O21-L21+1</f>
        <v>1</v>
      </c>
      <c r="M22" s="115"/>
      <c r="N22" s="116"/>
      <c r="O22" s="115"/>
      <c r="P22" s="117"/>
      <c r="Q22" s="51" t="s">
        <v>61</v>
      </c>
      <c r="R22" s="47" t="str">
        <f>IF(I22&gt;1,TEXT(I21,"m/d")&amp;"～"&amp;TEXT(K21,"m/d")&amp;"（"&amp;K21-I21&amp;"泊"&amp; (K21-I21+1)&amp;"日）","")</f>
        <v/>
      </c>
      <c r="S22" s="108"/>
    </row>
    <row r="23" spans="1:19" ht="41.25" customHeight="1" x14ac:dyDescent="0.4">
      <c r="A23" s="105">
        <v>10</v>
      </c>
      <c r="B23" s="109"/>
      <c r="C23" s="110"/>
      <c r="D23" s="113"/>
      <c r="E23" s="113"/>
      <c r="F23" s="113"/>
      <c r="G23" s="109"/>
      <c r="H23" s="120"/>
      <c r="I23" s="24"/>
      <c r="J23" s="30" t="s">
        <v>10</v>
      </c>
      <c r="K23" s="25"/>
      <c r="L23" s="52">
        <f>I23</f>
        <v>0</v>
      </c>
      <c r="M23" s="26"/>
      <c r="N23" s="31" t="s">
        <v>25</v>
      </c>
      <c r="O23" s="52">
        <f>K23</f>
        <v>0</v>
      </c>
      <c r="P23" s="27"/>
      <c r="Q23" s="46" t="s">
        <v>49</v>
      </c>
      <c r="R23" s="46" t="str">
        <f>IF(I24&gt;1,"ヘリコンクラブ","")</f>
        <v/>
      </c>
      <c r="S23" s="107"/>
    </row>
    <row r="24" spans="1:19" ht="41.25" customHeight="1" x14ac:dyDescent="0.4">
      <c r="A24" s="106"/>
      <c r="B24" s="111"/>
      <c r="C24" s="112"/>
      <c r="D24" s="113"/>
      <c r="E24" s="113"/>
      <c r="F24" s="113"/>
      <c r="G24" s="121"/>
      <c r="H24" s="122"/>
      <c r="I24" s="118">
        <f t="shared" ref="I24" si="9">+K23-I23+1</f>
        <v>1</v>
      </c>
      <c r="J24" s="116"/>
      <c r="K24" s="119"/>
      <c r="L24" s="114">
        <f t="shared" ref="L24" si="10">+O23-L23+1</f>
        <v>1</v>
      </c>
      <c r="M24" s="115"/>
      <c r="N24" s="116"/>
      <c r="O24" s="115"/>
      <c r="P24" s="117"/>
      <c r="Q24" s="51" t="s">
        <v>61</v>
      </c>
      <c r="R24" s="47" t="str">
        <f>IF(I24&gt;1,TEXT(I23,"m/d")&amp;"～"&amp;TEXT(K23,"m/d")&amp;"（"&amp;K23-I23&amp;"泊"&amp; (K23-I23+1)&amp;"日）","")</f>
        <v/>
      </c>
      <c r="S24" s="108"/>
    </row>
    <row r="25" spans="1:19" ht="41.25" customHeight="1" x14ac:dyDescent="0.4">
      <c r="A25" s="105">
        <v>11</v>
      </c>
      <c r="B25" s="109"/>
      <c r="C25" s="110"/>
      <c r="D25" s="113"/>
      <c r="E25" s="113"/>
      <c r="F25" s="113"/>
      <c r="G25" s="109"/>
      <c r="H25" s="120"/>
      <c r="I25" s="24"/>
      <c r="J25" s="30" t="s">
        <v>10</v>
      </c>
      <c r="K25" s="25"/>
      <c r="L25" s="52">
        <f>I25</f>
        <v>0</v>
      </c>
      <c r="M25" s="26"/>
      <c r="N25" s="31" t="s">
        <v>25</v>
      </c>
      <c r="O25" s="52">
        <f>K25</f>
        <v>0</v>
      </c>
      <c r="P25" s="27"/>
      <c r="Q25" s="46" t="s">
        <v>49</v>
      </c>
      <c r="R25" s="46" t="str">
        <f>IF(I26&gt;1,"ヘリコンクラブ","")</f>
        <v/>
      </c>
      <c r="S25" s="107"/>
    </row>
    <row r="26" spans="1:19" ht="41.25" customHeight="1" x14ac:dyDescent="0.4">
      <c r="A26" s="106"/>
      <c r="B26" s="111"/>
      <c r="C26" s="112"/>
      <c r="D26" s="113"/>
      <c r="E26" s="113"/>
      <c r="F26" s="113"/>
      <c r="G26" s="121"/>
      <c r="H26" s="122"/>
      <c r="I26" s="118">
        <f t="shared" ref="I26" si="11">+K25-I25+1</f>
        <v>1</v>
      </c>
      <c r="J26" s="116"/>
      <c r="K26" s="119"/>
      <c r="L26" s="118">
        <f>+O25-L25+1</f>
        <v>1</v>
      </c>
      <c r="M26" s="116"/>
      <c r="N26" s="116"/>
      <c r="O26" s="116"/>
      <c r="P26" s="119"/>
      <c r="Q26" s="51" t="s">
        <v>61</v>
      </c>
      <c r="R26" s="47" t="str">
        <f>IF(I26&gt;1,TEXT(I25,"m/d")&amp;"～"&amp;TEXT(K25,"m/d")&amp;"（"&amp;K25-I25&amp;"泊"&amp; (K25-I25+1)&amp;"日）","")</f>
        <v/>
      </c>
      <c r="S26" s="108"/>
    </row>
    <row r="27" spans="1:19" ht="41.25" customHeight="1" x14ac:dyDescent="0.4">
      <c r="A27" s="105">
        <v>12</v>
      </c>
      <c r="B27" s="109"/>
      <c r="C27" s="110"/>
      <c r="D27" s="113"/>
      <c r="E27" s="113"/>
      <c r="F27" s="113"/>
      <c r="G27" s="109"/>
      <c r="H27" s="120"/>
      <c r="I27" s="24"/>
      <c r="J27" s="30" t="s">
        <v>10</v>
      </c>
      <c r="K27" s="25"/>
      <c r="L27" s="52">
        <f>I27</f>
        <v>0</v>
      </c>
      <c r="M27" s="26"/>
      <c r="N27" s="31" t="s">
        <v>25</v>
      </c>
      <c r="O27" s="52">
        <f>K27</f>
        <v>0</v>
      </c>
      <c r="P27" s="27"/>
      <c r="Q27" s="46" t="s">
        <v>49</v>
      </c>
      <c r="R27" s="46" t="str">
        <f>IF(I28&gt;1,"ヘリコンクラブ","")</f>
        <v/>
      </c>
      <c r="S27" s="107"/>
    </row>
    <row r="28" spans="1:19" ht="41.25" customHeight="1" x14ac:dyDescent="0.4">
      <c r="A28" s="106"/>
      <c r="B28" s="111"/>
      <c r="C28" s="112"/>
      <c r="D28" s="113"/>
      <c r="E28" s="113"/>
      <c r="F28" s="113"/>
      <c r="G28" s="121"/>
      <c r="H28" s="122"/>
      <c r="I28" s="118">
        <f t="shared" ref="I28" si="12">+K27-I27+1</f>
        <v>1</v>
      </c>
      <c r="J28" s="116"/>
      <c r="K28" s="119"/>
      <c r="L28" s="114">
        <f>+O27-L27+1</f>
        <v>1</v>
      </c>
      <c r="M28" s="115"/>
      <c r="N28" s="116"/>
      <c r="O28" s="115"/>
      <c r="P28" s="117"/>
      <c r="Q28" s="51" t="s">
        <v>61</v>
      </c>
      <c r="R28" s="47" t="str">
        <f>IF(I28&gt;1,TEXT(I27,"m/d")&amp;"～"&amp;TEXT(K27,"m/d")&amp;"（"&amp;K27-I27&amp;"泊"&amp; (K27-I27+1)&amp;"日）","")</f>
        <v/>
      </c>
      <c r="S28" s="108"/>
    </row>
    <row r="29" spans="1:19" ht="41.25" customHeight="1" x14ac:dyDescent="0.4">
      <c r="A29" s="105">
        <v>13</v>
      </c>
      <c r="B29" s="109"/>
      <c r="C29" s="110"/>
      <c r="D29" s="113"/>
      <c r="E29" s="113"/>
      <c r="F29" s="113"/>
      <c r="G29" s="109"/>
      <c r="H29" s="120"/>
      <c r="I29" s="24"/>
      <c r="J29" s="30" t="s">
        <v>10</v>
      </c>
      <c r="K29" s="25"/>
      <c r="L29" s="52">
        <f>I29</f>
        <v>0</v>
      </c>
      <c r="M29" s="26"/>
      <c r="N29" s="31" t="s">
        <v>25</v>
      </c>
      <c r="O29" s="52">
        <f>K29</f>
        <v>0</v>
      </c>
      <c r="P29" s="27"/>
      <c r="Q29" s="46" t="s">
        <v>49</v>
      </c>
      <c r="R29" s="46" t="str">
        <f>IF(I30&gt;1,"ヘリコンクラブ","")</f>
        <v/>
      </c>
      <c r="S29" s="107"/>
    </row>
    <row r="30" spans="1:19" ht="41.25" customHeight="1" x14ac:dyDescent="0.4">
      <c r="A30" s="106"/>
      <c r="B30" s="111"/>
      <c r="C30" s="112"/>
      <c r="D30" s="113"/>
      <c r="E30" s="113"/>
      <c r="F30" s="113"/>
      <c r="G30" s="121"/>
      <c r="H30" s="122"/>
      <c r="I30" s="118">
        <f t="shared" ref="I30" si="13">+K29-I29+1</f>
        <v>1</v>
      </c>
      <c r="J30" s="116"/>
      <c r="K30" s="119"/>
      <c r="L30" s="114">
        <f>+O29-L29+1</f>
        <v>1</v>
      </c>
      <c r="M30" s="115"/>
      <c r="N30" s="116"/>
      <c r="O30" s="115"/>
      <c r="P30" s="117"/>
      <c r="Q30" s="51" t="s">
        <v>61</v>
      </c>
      <c r="R30" s="47" t="str">
        <f>IF(I30&gt;1,TEXT(I29,"m/d")&amp;"～"&amp;TEXT(K29,"m/d")&amp;"（"&amp;K29-I29&amp;"泊"&amp; (K29-I29+1)&amp;"日）","")</f>
        <v/>
      </c>
      <c r="S30" s="108"/>
    </row>
    <row r="31" spans="1:19" ht="41.25" customHeight="1" x14ac:dyDescent="0.4">
      <c r="A31" s="105">
        <v>14</v>
      </c>
      <c r="B31" s="109"/>
      <c r="C31" s="110"/>
      <c r="D31" s="113"/>
      <c r="E31" s="113"/>
      <c r="F31" s="113"/>
      <c r="G31" s="109"/>
      <c r="H31" s="120"/>
      <c r="I31" s="24"/>
      <c r="J31" s="30" t="s">
        <v>10</v>
      </c>
      <c r="K31" s="25"/>
      <c r="L31" s="52">
        <f>I31</f>
        <v>0</v>
      </c>
      <c r="M31" s="26"/>
      <c r="N31" s="31" t="s">
        <v>25</v>
      </c>
      <c r="O31" s="52">
        <f>K31</f>
        <v>0</v>
      </c>
      <c r="P31" s="27"/>
      <c r="Q31" s="46" t="s">
        <v>49</v>
      </c>
      <c r="R31" s="46" t="str">
        <f>IF(I32&gt;1,"ヘリコンクラブ","")</f>
        <v/>
      </c>
      <c r="S31" s="107"/>
    </row>
    <row r="32" spans="1:19" ht="41.25" customHeight="1" x14ac:dyDescent="0.4">
      <c r="A32" s="106"/>
      <c r="B32" s="111"/>
      <c r="C32" s="112"/>
      <c r="D32" s="113"/>
      <c r="E32" s="113"/>
      <c r="F32" s="113"/>
      <c r="G32" s="121"/>
      <c r="H32" s="122"/>
      <c r="I32" s="118">
        <f t="shared" ref="I32" si="14">+K31-I31+1</f>
        <v>1</v>
      </c>
      <c r="J32" s="116"/>
      <c r="K32" s="119"/>
      <c r="L32" s="114">
        <f t="shared" ref="L32" si="15">+O31-L31+1</f>
        <v>1</v>
      </c>
      <c r="M32" s="115"/>
      <c r="N32" s="116"/>
      <c r="O32" s="115"/>
      <c r="P32" s="117"/>
      <c r="Q32" s="51" t="s">
        <v>61</v>
      </c>
      <c r="R32" s="47" t="str">
        <f>IF(I32&gt;1,TEXT(I31,"m/d")&amp;"～"&amp;TEXT(K31,"m/d")&amp;"（"&amp;K31-I31&amp;"泊"&amp; (K31-I31+1)&amp;"日）","")</f>
        <v/>
      </c>
      <c r="S32" s="108"/>
    </row>
    <row r="33" spans="1:19" ht="41.25" customHeight="1" x14ac:dyDescent="0.4">
      <c r="A33" s="105">
        <v>15</v>
      </c>
      <c r="B33" s="109"/>
      <c r="C33" s="110"/>
      <c r="D33" s="113"/>
      <c r="E33" s="113"/>
      <c r="F33" s="113"/>
      <c r="G33" s="109"/>
      <c r="H33" s="120"/>
      <c r="I33" s="24"/>
      <c r="J33" s="30" t="s">
        <v>10</v>
      </c>
      <c r="K33" s="25"/>
      <c r="L33" s="52">
        <f>I33</f>
        <v>0</v>
      </c>
      <c r="M33" s="26"/>
      <c r="N33" s="31" t="s">
        <v>25</v>
      </c>
      <c r="O33" s="52">
        <f>K33</f>
        <v>0</v>
      </c>
      <c r="P33" s="27"/>
      <c r="Q33" s="46" t="s">
        <v>49</v>
      </c>
      <c r="R33" s="46" t="str">
        <f>IF(I34&gt;1,"ヘリコンクラブ","")</f>
        <v/>
      </c>
      <c r="S33" s="107"/>
    </row>
    <row r="34" spans="1:19" ht="41.25" customHeight="1" x14ac:dyDescent="0.4">
      <c r="A34" s="106"/>
      <c r="B34" s="111"/>
      <c r="C34" s="112"/>
      <c r="D34" s="113"/>
      <c r="E34" s="113"/>
      <c r="F34" s="113"/>
      <c r="G34" s="121"/>
      <c r="H34" s="122"/>
      <c r="I34" s="118">
        <f t="shared" ref="I34" si="16">+K33-I33+1</f>
        <v>1</v>
      </c>
      <c r="J34" s="116"/>
      <c r="K34" s="119"/>
      <c r="L34" s="114">
        <f t="shared" ref="L34" si="17">+O33-L33+1</f>
        <v>1</v>
      </c>
      <c r="M34" s="115"/>
      <c r="N34" s="116"/>
      <c r="O34" s="115"/>
      <c r="P34" s="117"/>
      <c r="Q34" s="51" t="s">
        <v>61</v>
      </c>
      <c r="R34" s="47" t="str">
        <f>IF(I34&gt;1,TEXT(I33,"m/d")&amp;"～"&amp;TEXT(K33,"m/d")&amp;"（"&amp;K33-I33&amp;"泊"&amp; (K33-I33+1)&amp;"日）","")</f>
        <v/>
      </c>
      <c r="S34" s="108"/>
    </row>
    <row r="35" spans="1:19" ht="41.25" customHeight="1" x14ac:dyDescent="0.4">
      <c r="A35" s="105">
        <v>16</v>
      </c>
      <c r="B35" s="109"/>
      <c r="C35" s="110"/>
      <c r="D35" s="113"/>
      <c r="E35" s="113"/>
      <c r="F35" s="113"/>
      <c r="G35" s="109"/>
      <c r="H35" s="120"/>
      <c r="I35" s="24"/>
      <c r="J35" s="30" t="s">
        <v>10</v>
      </c>
      <c r="K35" s="25"/>
      <c r="L35" s="52">
        <f>I35</f>
        <v>0</v>
      </c>
      <c r="M35" s="26"/>
      <c r="N35" s="31" t="s">
        <v>25</v>
      </c>
      <c r="O35" s="52">
        <f>K35</f>
        <v>0</v>
      </c>
      <c r="P35" s="27"/>
      <c r="Q35" s="46" t="s">
        <v>49</v>
      </c>
      <c r="R35" s="46" t="str">
        <f>IF(I36&gt;1,"ヘリコンクラブ","")</f>
        <v/>
      </c>
      <c r="S35" s="107"/>
    </row>
    <row r="36" spans="1:19" ht="41.25" customHeight="1" x14ac:dyDescent="0.4">
      <c r="A36" s="106"/>
      <c r="B36" s="111"/>
      <c r="C36" s="112"/>
      <c r="D36" s="113"/>
      <c r="E36" s="113"/>
      <c r="F36" s="113"/>
      <c r="G36" s="121"/>
      <c r="H36" s="122"/>
      <c r="I36" s="118">
        <f t="shared" ref="I36" si="18">+K35-I35+1</f>
        <v>1</v>
      </c>
      <c r="J36" s="116"/>
      <c r="K36" s="119"/>
      <c r="L36" s="118">
        <f>+O35-L35+1</f>
        <v>1</v>
      </c>
      <c r="M36" s="116"/>
      <c r="N36" s="116"/>
      <c r="O36" s="116"/>
      <c r="P36" s="119"/>
      <c r="Q36" s="51" t="s">
        <v>61</v>
      </c>
      <c r="R36" s="47" t="str">
        <f>IF(I36&gt;1,TEXT(I35,"m/d")&amp;"～"&amp;TEXT(K35,"m/d")&amp;"（"&amp;K35-I35&amp;"泊"&amp; (K35-I35+1)&amp;"日）","")</f>
        <v/>
      </c>
      <c r="S36" s="108"/>
    </row>
    <row r="37" spans="1:19" ht="41.25" customHeight="1" x14ac:dyDescent="0.4">
      <c r="A37" s="105">
        <v>17</v>
      </c>
      <c r="B37" s="109"/>
      <c r="C37" s="110"/>
      <c r="D37" s="113"/>
      <c r="E37" s="113"/>
      <c r="F37" s="113"/>
      <c r="G37" s="109"/>
      <c r="H37" s="120"/>
      <c r="I37" s="24"/>
      <c r="J37" s="30" t="s">
        <v>10</v>
      </c>
      <c r="K37" s="25"/>
      <c r="L37" s="52">
        <f>I37</f>
        <v>0</v>
      </c>
      <c r="M37" s="26"/>
      <c r="N37" s="31" t="s">
        <v>25</v>
      </c>
      <c r="O37" s="52">
        <f>K37</f>
        <v>0</v>
      </c>
      <c r="P37" s="27"/>
      <c r="Q37" s="46" t="s">
        <v>49</v>
      </c>
      <c r="R37" s="46" t="str">
        <f>IF(I38&gt;1,"ヘリコンクラブ","")</f>
        <v/>
      </c>
      <c r="S37" s="107"/>
    </row>
    <row r="38" spans="1:19" ht="41.25" customHeight="1" x14ac:dyDescent="0.4">
      <c r="A38" s="106"/>
      <c r="B38" s="111"/>
      <c r="C38" s="112"/>
      <c r="D38" s="113"/>
      <c r="E38" s="113"/>
      <c r="F38" s="113"/>
      <c r="G38" s="121"/>
      <c r="H38" s="122"/>
      <c r="I38" s="118">
        <f t="shared" ref="I38" si="19">+K37-I37+1</f>
        <v>1</v>
      </c>
      <c r="J38" s="116"/>
      <c r="K38" s="119"/>
      <c r="L38" s="114">
        <f>+O37-L37+1</f>
        <v>1</v>
      </c>
      <c r="M38" s="115"/>
      <c r="N38" s="116"/>
      <c r="O38" s="115"/>
      <c r="P38" s="117"/>
      <c r="Q38" s="51" t="s">
        <v>61</v>
      </c>
      <c r="R38" s="47" t="str">
        <f>IF(I38&gt;1,TEXT(I37,"m/d")&amp;"～"&amp;TEXT(K37,"m/d")&amp;"（"&amp;K37-I37&amp;"泊"&amp; (K37-I37+1)&amp;"日）","")</f>
        <v/>
      </c>
      <c r="S38" s="108"/>
    </row>
    <row r="39" spans="1:19" ht="41.25" customHeight="1" x14ac:dyDescent="0.4">
      <c r="A39" s="105">
        <v>18</v>
      </c>
      <c r="B39" s="109"/>
      <c r="C39" s="110"/>
      <c r="D39" s="113"/>
      <c r="E39" s="113"/>
      <c r="F39" s="113"/>
      <c r="G39" s="109"/>
      <c r="H39" s="120"/>
      <c r="I39" s="24"/>
      <c r="J39" s="30" t="s">
        <v>10</v>
      </c>
      <c r="K39" s="25"/>
      <c r="L39" s="52">
        <f>I39</f>
        <v>0</v>
      </c>
      <c r="M39" s="26"/>
      <c r="N39" s="31" t="s">
        <v>25</v>
      </c>
      <c r="O39" s="52">
        <f>K39</f>
        <v>0</v>
      </c>
      <c r="P39" s="27"/>
      <c r="Q39" s="46" t="s">
        <v>49</v>
      </c>
      <c r="R39" s="46" t="str">
        <f>IF(I40&gt;1,"ヘリコンクラブ","")</f>
        <v/>
      </c>
      <c r="S39" s="107"/>
    </row>
    <row r="40" spans="1:19" ht="41.25" customHeight="1" x14ac:dyDescent="0.4">
      <c r="A40" s="106"/>
      <c r="B40" s="111"/>
      <c r="C40" s="112"/>
      <c r="D40" s="113"/>
      <c r="E40" s="113"/>
      <c r="F40" s="113"/>
      <c r="G40" s="121"/>
      <c r="H40" s="122"/>
      <c r="I40" s="118">
        <f t="shared" ref="I40" si="20">+K39-I39+1</f>
        <v>1</v>
      </c>
      <c r="J40" s="116"/>
      <c r="K40" s="119"/>
      <c r="L40" s="114">
        <f>+O39-L39+1</f>
        <v>1</v>
      </c>
      <c r="M40" s="115"/>
      <c r="N40" s="116"/>
      <c r="O40" s="115"/>
      <c r="P40" s="117"/>
      <c r="Q40" s="51" t="s">
        <v>61</v>
      </c>
      <c r="R40" s="47" t="str">
        <f>IF(I40&gt;1,TEXT(I39,"m/d")&amp;"～"&amp;TEXT(K39,"m/d")&amp;"（"&amp;K39-I39&amp;"泊"&amp; (K39-I39+1)&amp;"日）","")</f>
        <v/>
      </c>
      <c r="S40" s="108"/>
    </row>
    <row r="41" spans="1:19" ht="41.25" customHeight="1" x14ac:dyDescent="0.4">
      <c r="A41" s="105">
        <v>19</v>
      </c>
      <c r="B41" s="109"/>
      <c r="C41" s="110"/>
      <c r="D41" s="113"/>
      <c r="E41" s="113"/>
      <c r="F41" s="113"/>
      <c r="G41" s="109"/>
      <c r="H41" s="120"/>
      <c r="I41" s="24"/>
      <c r="J41" s="30" t="s">
        <v>10</v>
      </c>
      <c r="K41" s="25"/>
      <c r="L41" s="52">
        <f>I41</f>
        <v>0</v>
      </c>
      <c r="M41" s="26"/>
      <c r="N41" s="31" t="s">
        <v>25</v>
      </c>
      <c r="O41" s="52">
        <f>K41</f>
        <v>0</v>
      </c>
      <c r="P41" s="27"/>
      <c r="Q41" s="46" t="s">
        <v>49</v>
      </c>
      <c r="R41" s="46" t="str">
        <f>IF(I42&gt;1,"ヘリコンクラブ","")</f>
        <v/>
      </c>
      <c r="S41" s="107"/>
    </row>
    <row r="42" spans="1:19" ht="41.25" customHeight="1" x14ac:dyDescent="0.4">
      <c r="A42" s="106"/>
      <c r="B42" s="111"/>
      <c r="C42" s="112"/>
      <c r="D42" s="113"/>
      <c r="E42" s="113"/>
      <c r="F42" s="113"/>
      <c r="G42" s="121"/>
      <c r="H42" s="122"/>
      <c r="I42" s="118">
        <f t="shared" ref="I42" si="21">+K41-I41+1</f>
        <v>1</v>
      </c>
      <c r="J42" s="116"/>
      <c r="K42" s="119"/>
      <c r="L42" s="114">
        <f t="shared" ref="L42" si="22">+O41-L41+1</f>
        <v>1</v>
      </c>
      <c r="M42" s="115"/>
      <c r="N42" s="116"/>
      <c r="O42" s="115"/>
      <c r="P42" s="117"/>
      <c r="Q42" s="51" t="s">
        <v>61</v>
      </c>
      <c r="R42" s="47" t="str">
        <f>IF(I42&gt;1,TEXT(I41,"m/d")&amp;"～"&amp;TEXT(K41,"m/d")&amp;"（"&amp;K41-I41&amp;"泊"&amp; (K41-I41+1)&amp;"日）","")</f>
        <v/>
      </c>
      <c r="S42" s="108"/>
    </row>
    <row r="43" spans="1:19" ht="41.25" customHeight="1" x14ac:dyDescent="0.4">
      <c r="A43" s="105">
        <v>20</v>
      </c>
      <c r="B43" s="109"/>
      <c r="C43" s="110"/>
      <c r="D43" s="113"/>
      <c r="E43" s="113"/>
      <c r="F43" s="113"/>
      <c r="G43" s="109"/>
      <c r="H43" s="120"/>
      <c r="I43" s="24"/>
      <c r="J43" s="30" t="s">
        <v>10</v>
      </c>
      <c r="K43" s="25"/>
      <c r="L43" s="52">
        <f>I43</f>
        <v>0</v>
      </c>
      <c r="M43" s="26"/>
      <c r="N43" s="31" t="s">
        <v>25</v>
      </c>
      <c r="O43" s="52">
        <f>K43</f>
        <v>0</v>
      </c>
      <c r="P43" s="27"/>
      <c r="Q43" s="46" t="s">
        <v>49</v>
      </c>
      <c r="R43" s="46" t="str">
        <f>IF(I44&gt;1,"ヘリコンクラブ","")</f>
        <v/>
      </c>
      <c r="S43" s="107"/>
    </row>
    <row r="44" spans="1:19" ht="41.25" customHeight="1" x14ac:dyDescent="0.4">
      <c r="A44" s="106"/>
      <c r="B44" s="111"/>
      <c r="C44" s="112"/>
      <c r="D44" s="113"/>
      <c r="E44" s="113"/>
      <c r="F44" s="113"/>
      <c r="G44" s="121"/>
      <c r="H44" s="122"/>
      <c r="I44" s="118">
        <f t="shared" ref="I44" si="23">+K43-I43+1</f>
        <v>1</v>
      </c>
      <c r="J44" s="116"/>
      <c r="K44" s="119"/>
      <c r="L44" s="114">
        <f t="shared" ref="L44" si="24">+O43-L43+1</f>
        <v>1</v>
      </c>
      <c r="M44" s="115"/>
      <c r="N44" s="116"/>
      <c r="O44" s="115"/>
      <c r="P44" s="117"/>
      <c r="Q44" s="51" t="s">
        <v>61</v>
      </c>
      <c r="R44" s="47" t="str">
        <f>IF(I44&gt;1,TEXT(I43,"m/d")&amp;"～"&amp;TEXT(K43,"m/d")&amp;"（"&amp;K43-I43&amp;"泊"&amp; (K43-I43+1)&amp;"日）","")</f>
        <v/>
      </c>
      <c r="S44" s="108"/>
    </row>
    <row r="45" spans="1:19" ht="41.25" customHeight="1" x14ac:dyDescent="0.4">
      <c r="A45" s="105">
        <v>21</v>
      </c>
      <c r="B45" s="109"/>
      <c r="C45" s="110"/>
      <c r="D45" s="113"/>
      <c r="E45" s="113"/>
      <c r="F45" s="113"/>
      <c r="G45" s="109"/>
      <c r="H45" s="120"/>
      <c r="I45" s="24"/>
      <c r="J45" s="30" t="s">
        <v>10</v>
      </c>
      <c r="K45" s="25"/>
      <c r="L45" s="52">
        <f>I45</f>
        <v>0</v>
      </c>
      <c r="M45" s="26"/>
      <c r="N45" s="31" t="s">
        <v>25</v>
      </c>
      <c r="O45" s="52">
        <f>K45</f>
        <v>0</v>
      </c>
      <c r="P45" s="27"/>
      <c r="Q45" s="46" t="s">
        <v>49</v>
      </c>
      <c r="R45" s="46" t="str">
        <f>IF(I46&gt;1,"ヘリコンクラブ","")</f>
        <v/>
      </c>
      <c r="S45" s="107"/>
    </row>
    <row r="46" spans="1:19" ht="41.25" customHeight="1" x14ac:dyDescent="0.4">
      <c r="A46" s="106"/>
      <c r="B46" s="111"/>
      <c r="C46" s="112"/>
      <c r="D46" s="113"/>
      <c r="E46" s="113"/>
      <c r="F46" s="113"/>
      <c r="G46" s="121"/>
      <c r="H46" s="122"/>
      <c r="I46" s="118">
        <f t="shared" ref="I46" si="25">+K45-I45+1</f>
        <v>1</v>
      </c>
      <c r="J46" s="116"/>
      <c r="K46" s="119"/>
      <c r="L46" s="118">
        <f>+O45-L45+1</f>
        <v>1</v>
      </c>
      <c r="M46" s="116"/>
      <c r="N46" s="116"/>
      <c r="O46" s="116"/>
      <c r="P46" s="119"/>
      <c r="Q46" s="51" t="s">
        <v>61</v>
      </c>
      <c r="R46" s="47" t="str">
        <f>IF(I46&gt;1,TEXT(I45,"m/d")&amp;"～"&amp;TEXT(K45,"m/d")&amp;"（"&amp;K45-I45&amp;"泊"&amp; (K45-I45+1)&amp;"日）","")</f>
        <v/>
      </c>
      <c r="S46" s="108"/>
    </row>
    <row r="47" spans="1:19" ht="41.25" customHeight="1" x14ac:dyDescent="0.4">
      <c r="A47" s="105">
        <v>22</v>
      </c>
      <c r="B47" s="109"/>
      <c r="C47" s="110"/>
      <c r="D47" s="113"/>
      <c r="E47" s="113"/>
      <c r="F47" s="113"/>
      <c r="G47" s="109"/>
      <c r="H47" s="120"/>
      <c r="I47" s="24"/>
      <c r="J47" s="30" t="s">
        <v>10</v>
      </c>
      <c r="K47" s="25"/>
      <c r="L47" s="52">
        <f>I47</f>
        <v>0</v>
      </c>
      <c r="M47" s="26"/>
      <c r="N47" s="31" t="s">
        <v>25</v>
      </c>
      <c r="O47" s="52">
        <f>K47</f>
        <v>0</v>
      </c>
      <c r="P47" s="27"/>
      <c r="Q47" s="46" t="s">
        <v>49</v>
      </c>
      <c r="R47" s="46" t="str">
        <f>IF(I48&gt;1,"ヘリコンクラブ","")</f>
        <v/>
      </c>
      <c r="S47" s="107"/>
    </row>
    <row r="48" spans="1:19" ht="41.25" customHeight="1" x14ac:dyDescent="0.4">
      <c r="A48" s="106"/>
      <c r="B48" s="111"/>
      <c r="C48" s="112"/>
      <c r="D48" s="113"/>
      <c r="E48" s="113"/>
      <c r="F48" s="113"/>
      <c r="G48" s="121"/>
      <c r="H48" s="122"/>
      <c r="I48" s="118">
        <f t="shared" ref="I48" si="26">+K47-I47+1</f>
        <v>1</v>
      </c>
      <c r="J48" s="116"/>
      <c r="K48" s="119"/>
      <c r="L48" s="114">
        <f>+O47-L47+1</f>
        <v>1</v>
      </c>
      <c r="M48" s="115"/>
      <c r="N48" s="116"/>
      <c r="O48" s="115"/>
      <c r="P48" s="117"/>
      <c r="Q48" s="51" t="s">
        <v>61</v>
      </c>
      <c r="R48" s="47" t="str">
        <f>IF(I48&gt;1,TEXT(I47,"m/d")&amp;"～"&amp;TEXT(K47,"m/d")&amp;"（"&amp;K47-I47&amp;"泊"&amp; (K47-I47+1)&amp;"日）","")</f>
        <v/>
      </c>
      <c r="S48" s="108"/>
    </row>
    <row r="49" spans="1:19" ht="41.25" customHeight="1" x14ac:dyDescent="0.4">
      <c r="A49" s="105">
        <v>23</v>
      </c>
      <c r="B49" s="109"/>
      <c r="C49" s="110"/>
      <c r="D49" s="113"/>
      <c r="E49" s="113"/>
      <c r="F49" s="113"/>
      <c r="G49" s="109"/>
      <c r="H49" s="120"/>
      <c r="I49" s="24"/>
      <c r="J49" s="30" t="s">
        <v>10</v>
      </c>
      <c r="K49" s="25"/>
      <c r="L49" s="52">
        <f>I49</f>
        <v>0</v>
      </c>
      <c r="M49" s="26"/>
      <c r="N49" s="31" t="s">
        <v>25</v>
      </c>
      <c r="O49" s="52">
        <f>K49</f>
        <v>0</v>
      </c>
      <c r="P49" s="27"/>
      <c r="Q49" s="46" t="s">
        <v>49</v>
      </c>
      <c r="R49" s="46" t="str">
        <f>IF(I50&gt;1,"ヘリコンクラブ","")</f>
        <v/>
      </c>
      <c r="S49" s="107"/>
    </row>
    <row r="50" spans="1:19" ht="41.25" customHeight="1" x14ac:dyDescent="0.4">
      <c r="A50" s="106"/>
      <c r="B50" s="111"/>
      <c r="C50" s="112"/>
      <c r="D50" s="113"/>
      <c r="E50" s="113"/>
      <c r="F50" s="113"/>
      <c r="G50" s="121"/>
      <c r="H50" s="122"/>
      <c r="I50" s="118">
        <f t="shared" ref="I50" si="27">+K49-I49+1</f>
        <v>1</v>
      </c>
      <c r="J50" s="116"/>
      <c r="K50" s="119"/>
      <c r="L50" s="114">
        <f>+O49-L49+1</f>
        <v>1</v>
      </c>
      <c r="M50" s="115"/>
      <c r="N50" s="116"/>
      <c r="O50" s="115"/>
      <c r="P50" s="117"/>
      <c r="Q50" s="51" t="s">
        <v>61</v>
      </c>
      <c r="R50" s="47" t="str">
        <f>IF(I50&gt;1,TEXT(I49,"m/d")&amp;"～"&amp;TEXT(K49,"m/d")&amp;"（"&amp;K49-I49&amp;"泊"&amp; (K49-I49+1)&amp;"日）","")</f>
        <v/>
      </c>
      <c r="S50" s="108"/>
    </row>
    <row r="51" spans="1:19" ht="41.25" customHeight="1" x14ac:dyDescent="0.4">
      <c r="A51" s="105">
        <v>24</v>
      </c>
      <c r="B51" s="109"/>
      <c r="C51" s="110"/>
      <c r="D51" s="113"/>
      <c r="E51" s="113"/>
      <c r="F51" s="113"/>
      <c r="G51" s="109"/>
      <c r="H51" s="120"/>
      <c r="I51" s="24"/>
      <c r="J51" s="30" t="s">
        <v>10</v>
      </c>
      <c r="K51" s="25"/>
      <c r="L51" s="52">
        <f>I51</f>
        <v>0</v>
      </c>
      <c r="M51" s="26"/>
      <c r="N51" s="31" t="s">
        <v>25</v>
      </c>
      <c r="O51" s="52">
        <f>K51</f>
        <v>0</v>
      </c>
      <c r="P51" s="27"/>
      <c r="Q51" s="46" t="s">
        <v>49</v>
      </c>
      <c r="R51" s="46" t="str">
        <f>IF(I52&gt;1,"ヘリコンクラブ","")</f>
        <v/>
      </c>
      <c r="S51" s="107"/>
    </row>
    <row r="52" spans="1:19" ht="41.25" customHeight="1" x14ac:dyDescent="0.4">
      <c r="A52" s="106"/>
      <c r="B52" s="111"/>
      <c r="C52" s="112"/>
      <c r="D52" s="113"/>
      <c r="E52" s="113"/>
      <c r="F52" s="113"/>
      <c r="G52" s="121"/>
      <c r="H52" s="122"/>
      <c r="I52" s="118">
        <f t="shared" ref="I52" si="28">+K51-I51+1</f>
        <v>1</v>
      </c>
      <c r="J52" s="116"/>
      <c r="K52" s="119"/>
      <c r="L52" s="114">
        <f t="shared" ref="L52" si="29">+O51-L51+1</f>
        <v>1</v>
      </c>
      <c r="M52" s="115"/>
      <c r="N52" s="116"/>
      <c r="O52" s="115"/>
      <c r="P52" s="117"/>
      <c r="Q52" s="51" t="s">
        <v>61</v>
      </c>
      <c r="R52" s="47" t="str">
        <f>IF(I52&gt;1,TEXT(I51,"m/d")&amp;"～"&amp;TEXT(K51,"m/d")&amp;"（"&amp;K51-I51&amp;"泊"&amp; (K51-I51+1)&amp;"日）","")</f>
        <v/>
      </c>
      <c r="S52" s="108"/>
    </row>
    <row r="53" spans="1:19" ht="41.25" customHeight="1" x14ac:dyDescent="0.4">
      <c r="A53" s="105">
        <v>25</v>
      </c>
      <c r="B53" s="109"/>
      <c r="C53" s="110"/>
      <c r="D53" s="113"/>
      <c r="E53" s="113"/>
      <c r="F53" s="113"/>
      <c r="G53" s="109"/>
      <c r="H53" s="120"/>
      <c r="I53" s="24"/>
      <c r="J53" s="30" t="s">
        <v>10</v>
      </c>
      <c r="K53" s="25"/>
      <c r="L53" s="52">
        <f>I53</f>
        <v>0</v>
      </c>
      <c r="M53" s="26"/>
      <c r="N53" s="31" t="s">
        <v>25</v>
      </c>
      <c r="O53" s="52">
        <f>K53</f>
        <v>0</v>
      </c>
      <c r="P53" s="27"/>
      <c r="Q53" s="46" t="s">
        <v>49</v>
      </c>
      <c r="R53" s="46" t="str">
        <f>IF(I54&gt;1,"ヘリコンクラブ","")</f>
        <v/>
      </c>
      <c r="S53" s="107"/>
    </row>
    <row r="54" spans="1:19" ht="41.25" customHeight="1" x14ac:dyDescent="0.4">
      <c r="A54" s="106"/>
      <c r="B54" s="111"/>
      <c r="C54" s="112"/>
      <c r="D54" s="113"/>
      <c r="E54" s="113"/>
      <c r="F54" s="113"/>
      <c r="G54" s="121"/>
      <c r="H54" s="122"/>
      <c r="I54" s="118">
        <f t="shared" ref="I54" si="30">+K53-I53+1</f>
        <v>1</v>
      </c>
      <c r="J54" s="116"/>
      <c r="K54" s="119"/>
      <c r="L54" s="114">
        <f t="shared" ref="L54" si="31">+O53-L53+1</f>
        <v>1</v>
      </c>
      <c r="M54" s="115"/>
      <c r="N54" s="116"/>
      <c r="O54" s="115"/>
      <c r="P54" s="117"/>
      <c r="Q54" s="51" t="s">
        <v>61</v>
      </c>
      <c r="R54" s="47" t="str">
        <f>IF(I54&gt;1,TEXT(I53,"m/d")&amp;"～"&amp;TEXT(K53,"m/d")&amp;"（"&amp;K53-I53&amp;"泊"&amp; (K53-I53+1)&amp;"日）","")</f>
        <v/>
      </c>
      <c r="S54" s="108"/>
    </row>
    <row r="55" spans="1:19" ht="41.25" customHeight="1" x14ac:dyDescent="0.4">
      <c r="A55" s="105">
        <v>26</v>
      </c>
      <c r="B55" s="109"/>
      <c r="C55" s="110"/>
      <c r="D55" s="113"/>
      <c r="E55" s="113"/>
      <c r="F55" s="113"/>
      <c r="G55" s="109"/>
      <c r="H55" s="120"/>
      <c r="I55" s="24"/>
      <c r="J55" s="30" t="s">
        <v>10</v>
      </c>
      <c r="K55" s="25"/>
      <c r="L55" s="52">
        <f>I55</f>
        <v>0</v>
      </c>
      <c r="M55" s="26"/>
      <c r="N55" s="31" t="s">
        <v>25</v>
      </c>
      <c r="O55" s="52">
        <f>K55</f>
        <v>0</v>
      </c>
      <c r="P55" s="27"/>
      <c r="Q55" s="46" t="s">
        <v>49</v>
      </c>
      <c r="R55" s="46" t="str">
        <f>IF(I56&gt;1,"ヘリコンクラブ","")</f>
        <v/>
      </c>
      <c r="S55" s="107"/>
    </row>
    <row r="56" spans="1:19" ht="41.25" customHeight="1" x14ac:dyDescent="0.4">
      <c r="A56" s="106"/>
      <c r="B56" s="111"/>
      <c r="C56" s="112"/>
      <c r="D56" s="113"/>
      <c r="E56" s="113"/>
      <c r="F56" s="113"/>
      <c r="G56" s="121"/>
      <c r="H56" s="122"/>
      <c r="I56" s="118">
        <f t="shared" ref="I56" si="32">+K55-I55+1</f>
        <v>1</v>
      </c>
      <c r="J56" s="116"/>
      <c r="K56" s="119"/>
      <c r="L56" s="118">
        <f>+O55-L55+1</f>
        <v>1</v>
      </c>
      <c r="M56" s="116"/>
      <c r="N56" s="116"/>
      <c r="O56" s="116"/>
      <c r="P56" s="119"/>
      <c r="Q56" s="51" t="s">
        <v>61</v>
      </c>
      <c r="R56" s="47" t="str">
        <f>IF(I56&gt;1,TEXT(I55,"m/d")&amp;"～"&amp;TEXT(K55,"m/d")&amp;"（"&amp;K55-I55&amp;"泊"&amp; (K55-I55+1)&amp;"日）","")</f>
        <v/>
      </c>
      <c r="S56" s="108"/>
    </row>
    <row r="57" spans="1:19" ht="41.25" customHeight="1" x14ac:dyDescent="0.4">
      <c r="A57" s="105">
        <v>27</v>
      </c>
      <c r="B57" s="109"/>
      <c r="C57" s="110"/>
      <c r="D57" s="113"/>
      <c r="E57" s="113"/>
      <c r="F57" s="113"/>
      <c r="G57" s="109"/>
      <c r="H57" s="120"/>
      <c r="I57" s="24"/>
      <c r="J57" s="30" t="s">
        <v>10</v>
      </c>
      <c r="K57" s="25"/>
      <c r="L57" s="52">
        <f>I57</f>
        <v>0</v>
      </c>
      <c r="M57" s="26"/>
      <c r="N57" s="31" t="s">
        <v>25</v>
      </c>
      <c r="O57" s="52">
        <f>K57</f>
        <v>0</v>
      </c>
      <c r="P57" s="27"/>
      <c r="Q57" s="46" t="s">
        <v>49</v>
      </c>
      <c r="R57" s="46" t="str">
        <f>IF(I58&gt;1,"ヘリコンクラブ","")</f>
        <v/>
      </c>
      <c r="S57" s="107"/>
    </row>
    <row r="58" spans="1:19" ht="41.25" customHeight="1" x14ac:dyDescent="0.4">
      <c r="A58" s="106"/>
      <c r="B58" s="111"/>
      <c r="C58" s="112"/>
      <c r="D58" s="113"/>
      <c r="E58" s="113"/>
      <c r="F58" s="113"/>
      <c r="G58" s="121"/>
      <c r="H58" s="122"/>
      <c r="I58" s="118">
        <f t="shared" ref="I58" si="33">+K57-I57+1</f>
        <v>1</v>
      </c>
      <c r="J58" s="116"/>
      <c r="K58" s="119"/>
      <c r="L58" s="114">
        <f>+O57-L57+1</f>
        <v>1</v>
      </c>
      <c r="M58" s="115"/>
      <c r="N58" s="116"/>
      <c r="O58" s="115"/>
      <c r="P58" s="117"/>
      <c r="Q58" s="51" t="s">
        <v>61</v>
      </c>
      <c r="R58" s="47" t="str">
        <f>IF(I58&gt;1,TEXT(I57,"m/d")&amp;"～"&amp;TEXT(K57,"m/d")&amp;"（"&amp;K57-I57&amp;"泊"&amp; (K57-I57+1)&amp;"日）","")</f>
        <v/>
      </c>
      <c r="S58" s="108"/>
    </row>
    <row r="59" spans="1:19" ht="41.25" customHeight="1" x14ac:dyDescent="0.4">
      <c r="A59" s="105">
        <v>28</v>
      </c>
      <c r="B59" s="109"/>
      <c r="C59" s="110"/>
      <c r="D59" s="113"/>
      <c r="E59" s="113"/>
      <c r="F59" s="113"/>
      <c r="G59" s="109"/>
      <c r="H59" s="120"/>
      <c r="I59" s="24"/>
      <c r="J59" s="30" t="s">
        <v>10</v>
      </c>
      <c r="K59" s="25"/>
      <c r="L59" s="52">
        <f>I59</f>
        <v>0</v>
      </c>
      <c r="M59" s="26"/>
      <c r="N59" s="31" t="s">
        <v>25</v>
      </c>
      <c r="O59" s="52">
        <f>K59</f>
        <v>0</v>
      </c>
      <c r="P59" s="27"/>
      <c r="Q59" s="46" t="s">
        <v>49</v>
      </c>
      <c r="R59" s="46" t="str">
        <f>IF(I60&gt;1,"ヘリコンクラブ","")</f>
        <v/>
      </c>
      <c r="S59" s="107"/>
    </row>
    <row r="60" spans="1:19" ht="41.25" customHeight="1" x14ac:dyDescent="0.4">
      <c r="A60" s="106"/>
      <c r="B60" s="111"/>
      <c r="C60" s="112"/>
      <c r="D60" s="113"/>
      <c r="E60" s="113"/>
      <c r="F60" s="113"/>
      <c r="G60" s="121"/>
      <c r="H60" s="122"/>
      <c r="I60" s="118">
        <f t="shared" ref="I60" si="34">+K59-I59+1</f>
        <v>1</v>
      </c>
      <c r="J60" s="116"/>
      <c r="K60" s="119"/>
      <c r="L60" s="114">
        <f>+O59-L59+1</f>
        <v>1</v>
      </c>
      <c r="M60" s="115"/>
      <c r="N60" s="116"/>
      <c r="O60" s="115"/>
      <c r="P60" s="117"/>
      <c r="Q60" s="51" t="s">
        <v>61</v>
      </c>
      <c r="R60" s="47" t="str">
        <f>IF(I60&gt;1,TEXT(I59,"m/d")&amp;"～"&amp;TEXT(K59,"m/d")&amp;"（"&amp;K59-I59&amp;"泊"&amp; (K59-I59+1)&amp;"日）","")</f>
        <v/>
      </c>
      <c r="S60" s="108"/>
    </row>
    <row r="61" spans="1:19" ht="41.25" customHeight="1" x14ac:dyDescent="0.4">
      <c r="A61" s="105">
        <v>29</v>
      </c>
      <c r="B61" s="109"/>
      <c r="C61" s="110"/>
      <c r="D61" s="113"/>
      <c r="E61" s="113"/>
      <c r="F61" s="113"/>
      <c r="G61" s="109"/>
      <c r="H61" s="120"/>
      <c r="I61" s="24"/>
      <c r="J61" s="30" t="s">
        <v>10</v>
      </c>
      <c r="K61" s="25"/>
      <c r="L61" s="52">
        <f>I61</f>
        <v>0</v>
      </c>
      <c r="M61" s="26"/>
      <c r="N61" s="31" t="s">
        <v>25</v>
      </c>
      <c r="O61" s="52">
        <f>K61</f>
        <v>0</v>
      </c>
      <c r="P61" s="27"/>
      <c r="Q61" s="46" t="s">
        <v>49</v>
      </c>
      <c r="R61" s="46" t="str">
        <f>IF(I62&gt;1,"ヘリコンクラブ","")</f>
        <v/>
      </c>
      <c r="S61" s="107"/>
    </row>
    <row r="62" spans="1:19" ht="41.25" customHeight="1" x14ac:dyDescent="0.4">
      <c r="A62" s="106"/>
      <c r="B62" s="111"/>
      <c r="C62" s="112"/>
      <c r="D62" s="113"/>
      <c r="E62" s="113"/>
      <c r="F62" s="113"/>
      <c r="G62" s="121"/>
      <c r="H62" s="122"/>
      <c r="I62" s="118">
        <f t="shared" ref="I62" si="35">+K61-I61+1</f>
        <v>1</v>
      </c>
      <c r="J62" s="116"/>
      <c r="K62" s="119"/>
      <c r="L62" s="114">
        <f t="shared" ref="L62" si="36">+O61-L61+1</f>
        <v>1</v>
      </c>
      <c r="M62" s="115"/>
      <c r="N62" s="116"/>
      <c r="O62" s="115"/>
      <c r="P62" s="117"/>
      <c r="Q62" s="51" t="s">
        <v>61</v>
      </c>
      <c r="R62" s="47" t="str">
        <f>IF(I62&gt;1,TEXT(I61,"m/d")&amp;"～"&amp;TEXT(K61,"m/d")&amp;"（"&amp;K61-I61&amp;"泊"&amp; (K61-I61+1)&amp;"日）","")</f>
        <v/>
      </c>
      <c r="S62" s="108"/>
    </row>
    <row r="63" spans="1:19" ht="41.25" customHeight="1" x14ac:dyDescent="0.4">
      <c r="A63" s="105">
        <v>30</v>
      </c>
      <c r="B63" s="109"/>
      <c r="C63" s="110"/>
      <c r="D63" s="113"/>
      <c r="E63" s="113"/>
      <c r="F63" s="113"/>
      <c r="G63" s="109"/>
      <c r="H63" s="120"/>
      <c r="I63" s="24"/>
      <c r="J63" s="30" t="s">
        <v>10</v>
      </c>
      <c r="K63" s="25"/>
      <c r="L63" s="52">
        <f>I63</f>
        <v>0</v>
      </c>
      <c r="M63" s="26"/>
      <c r="N63" s="31" t="s">
        <v>25</v>
      </c>
      <c r="O63" s="52">
        <f>K63</f>
        <v>0</v>
      </c>
      <c r="P63" s="27"/>
      <c r="Q63" s="46" t="s">
        <v>49</v>
      </c>
      <c r="R63" s="46" t="str">
        <f>IF(I64&gt;1,"ヘリコンクラブ","")</f>
        <v/>
      </c>
      <c r="S63" s="107"/>
    </row>
    <row r="64" spans="1:19" ht="41.25" customHeight="1" x14ac:dyDescent="0.4">
      <c r="A64" s="106"/>
      <c r="B64" s="111"/>
      <c r="C64" s="112"/>
      <c r="D64" s="113"/>
      <c r="E64" s="113"/>
      <c r="F64" s="113"/>
      <c r="G64" s="121"/>
      <c r="H64" s="122"/>
      <c r="I64" s="118">
        <f t="shared" ref="I64" si="37">+K63-I63+1</f>
        <v>1</v>
      </c>
      <c r="J64" s="116"/>
      <c r="K64" s="119"/>
      <c r="L64" s="114">
        <f t="shared" ref="L64" si="38">+O63-L63+1</f>
        <v>1</v>
      </c>
      <c r="M64" s="115"/>
      <c r="N64" s="116"/>
      <c r="O64" s="115"/>
      <c r="P64" s="117"/>
      <c r="Q64" s="51" t="s">
        <v>61</v>
      </c>
      <c r="R64" s="47" t="str">
        <f>IF(I64&gt;1,TEXT(I63,"m/d")&amp;"～"&amp;TEXT(K63,"m/d")&amp;"（"&amp;K63-I63&amp;"泊"&amp; (K63-I63+1)&amp;"日）","")</f>
        <v/>
      </c>
      <c r="S64" s="108"/>
    </row>
    <row r="65" spans="17:17" x14ac:dyDescent="0.4">
      <c r="Q65"/>
    </row>
    <row r="66" spans="17:17" x14ac:dyDescent="0.4">
      <c r="Q66"/>
    </row>
    <row r="67" spans="17:17" x14ac:dyDescent="0.4">
      <c r="Q67"/>
    </row>
    <row r="68" spans="17:17" x14ac:dyDescent="0.4">
      <c r="Q68"/>
    </row>
    <row r="69" spans="17:17" x14ac:dyDescent="0.4">
      <c r="Q69"/>
    </row>
    <row r="70" spans="17:17" x14ac:dyDescent="0.4">
      <c r="Q70"/>
    </row>
    <row r="71" spans="17:17" x14ac:dyDescent="0.4">
      <c r="Q71"/>
    </row>
    <row r="72" spans="17:17" x14ac:dyDescent="0.4">
      <c r="Q72"/>
    </row>
    <row r="73" spans="17:17" x14ac:dyDescent="0.4">
      <c r="Q73"/>
    </row>
    <row r="74" spans="17:17" x14ac:dyDescent="0.4">
      <c r="Q74"/>
    </row>
    <row r="75" spans="17:17" x14ac:dyDescent="0.4">
      <c r="Q75"/>
    </row>
    <row r="76" spans="17:17" x14ac:dyDescent="0.4">
      <c r="Q76"/>
    </row>
    <row r="77" spans="17:17" x14ac:dyDescent="0.4">
      <c r="Q77"/>
    </row>
    <row r="78" spans="17:17" x14ac:dyDescent="0.4">
      <c r="Q78"/>
    </row>
    <row r="79" spans="17:17" x14ac:dyDescent="0.4">
      <c r="Q79"/>
    </row>
    <row r="80" spans="17:17" x14ac:dyDescent="0.4">
      <c r="Q80"/>
    </row>
    <row r="81" spans="17:17" x14ac:dyDescent="0.4">
      <c r="Q81"/>
    </row>
    <row r="82" spans="17:17" x14ac:dyDescent="0.4">
      <c r="Q82"/>
    </row>
    <row r="83" spans="17:17" x14ac:dyDescent="0.4">
      <c r="Q83"/>
    </row>
    <row r="84" spans="17:17" x14ac:dyDescent="0.4">
      <c r="Q84"/>
    </row>
    <row r="85" spans="17:17" x14ac:dyDescent="0.4">
      <c r="Q85"/>
    </row>
  </sheetData>
  <sheetProtection formatRows="0" deleteRows="0" selectLockedCells="1"/>
  <mergeCells count="247">
    <mergeCell ref="D2:P2"/>
    <mergeCell ref="S57:S58"/>
    <mergeCell ref="S59:S60"/>
    <mergeCell ref="S61:S62"/>
    <mergeCell ref="S63:S64"/>
    <mergeCell ref="S39:S40"/>
    <mergeCell ref="S41:S42"/>
    <mergeCell ref="S43:S44"/>
    <mergeCell ref="S45:S46"/>
    <mergeCell ref="S47:S48"/>
    <mergeCell ref="S49:S50"/>
    <mergeCell ref="S51:S52"/>
    <mergeCell ref="S53:S54"/>
    <mergeCell ref="S55:S56"/>
    <mergeCell ref="S21:S22"/>
    <mergeCell ref="S23:S24"/>
    <mergeCell ref="S25:S26"/>
    <mergeCell ref="S27:S28"/>
    <mergeCell ref="S29:S30"/>
    <mergeCell ref="S31:S32"/>
    <mergeCell ref="S33:S34"/>
    <mergeCell ref="S35:S36"/>
    <mergeCell ref="S37:S38"/>
    <mergeCell ref="D3:R3"/>
    <mergeCell ref="A63:A64"/>
    <mergeCell ref="B63:C64"/>
    <mergeCell ref="D63:D64"/>
    <mergeCell ref="E63:F64"/>
    <mergeCell ref="G63:H64"/>
    <mergeCell ref="I64:K64"/>
    <mergeCell ref="L64:P64"/>
    <mergeCell ref="A61:A62"/>
    <mergeCell ref="B61:C62"/>
    <mergeCell ref="D61:D62"/>
    <mergeCell ref="E61:F62"/>
    <mergeCell ref="G61:H62"/>
    <mergeCell ref="I62:K62"/>
    <mergeCell ref="L62:P62"/>
    <mergeCell ref="A59:A60"/>
    <mergeCell ref="B59:C60"/>
    <mergeCell ref="D59:D60"/>
    <mergeCell ref="E59:F60"/>
    <mergeCell ref="G59:H60"/>
    <mergeCell ref="I60:K60"/>
    <mergeCell ref="L60:P60"/>
    <mergeCell ref="A57:A58"/>
    <mergeCell ref="B57:C58"/>
    <mergeCell ref="D57:D58"/>
    <mergeCell ref="E57:F58"/>
    <mergeCell ref="G57:H58"/>
    <mergeCell ref="I58:K58"/>
    <mergeCell ref="L58:P58"/>
    <mergeCell ref="A55:A56"/>
    <mergeCell ref="B55:C56"/>
    <mergeCell ref="D55:D56"/>
    <mergeCell ref="E55:F56"/>
    <mergeCell ref="G55:H56"/>
    <mergeCell ref="I56:K56"/>
    <mergeCell ref="L56:P56"/>
    <mergeCell ref="A53:A54"/>
    <mergeCell ref="B53:C54"/>
    <mergeCell ref="D53:D54"/>
    <mergeCell ref="E53:F54"/>
    <mergeCell ref="G53:H54"/>
    <mergeCell ref="I54:K54"/>
    <mergeCell ref="L54:P54"/>
    <mergeCell ref="A51:A52"/>
    <mergeCell ref="B51:C52"/>
    <mergeCell ref="D51:D52"/>
    <mergeCell ref="E51:F52"/>
    <mergeCell ref="G51:H52"/>
    <mergeCell ref="I52:K52"/>
    <mergeCell ref="L52:P52"/>
    <mergeCell ref="A49:A50"/>
    <mergeCell ref="B49:C50"/>
    <mergeCell ref="D49:D50"/>
    <mergeCell ref="E49:F50"/>
    <mergeCell ref="G49:H50"/>
    <mergeCell ref="I50:K50"/>
    <mergeCell ref="L50:P50"/>
    <mergeCell ref="A47:A48"/>
    <mergeCell ref="B47:C48"/>
    <mergeCell ref="D47:D48"/>
    <mergeCell ref="E47:F48"/>
    <mergeCell ref="G47:H48"/>
    <mergeCell ref="I48:K48"/>
    <mergeCell ref="L48:P48"/>
    <mergeCell ref="A45:A46"/>
    <mergeCell ref="B45:C46"/>
    <mergeCell ref="D45:D46"/>
    <mergeCell ref="E45:F46"/>
    <mergeCell ref="G45:H46"/>
    <mergeCell ref="I46:K46"/>
    <mergeCell ref="L46:P46"/>
    <mergeCell ref="A43:A44"/>
    <mergeCell ref="B43:C44"/>
    <mergeCell ref="D43:D44"/>
    <mergeCell ref="E43:F44"/>
    <mergeCell ref="G43:H44"/>
    <mergeCell ref="I44:K44"/>
    <mergeCell ref="L44:P44"/>
    <mergeCell ref="A41:A42"/>
    <mergeCell ref="B41:C42"/>
    <mergeCell ref="D41:D42"/>
    <mergeCell ref="E41:F42"/>
    <mergeCell ref="G41:H42"/>
    <mergeCell ref="I42:K42"/>
    <mergeCell ref="L42:P42"/>
    <mergeCell ref="A39:A40"/>
    <mergeCell ref="B39:C40"/>
    <mergeCell ref="D39:D40"/>
    <mergeCell ref="E39:F40"/>
    <mergeCell ref="G39:H40"/>
    <mergeCell ref="I40:K40"/>
    <mergeCell ref="L40:P40"/>
    <mergeCell ref="A37:A38"/>
    <mergeCell ref="B37:C38"/>
    <mergeCell ref="D37:D38"/>
    <mergeCell ref="E37:F38"/>
    <mergeCell ref="G37:H38"/>
    <mergeCell ref="I38:K38"/>
    <mergeCell ref="L38:P38"/>
    <mergeCell ref="A35:A36"/>
    <mergeCell ref="B35:C36"/>
    <mergeCell ref="D35:D36"/>
    <mergeCell ref="E35:F36"/>
    <mergeCell ref="G35:H36"/>
    <mergeCell ref="I36:K36"/>
    <mergeCell ref="L36:P36"/>
    <mergeCell ref="A33:A34"/>
    <mergeCell ref="B33:C34"/>
    <mergeCell ref="D33:D34"/>
    <mergeCell ref="E33:F34"/>
    <mergeCell ref="G33:H34"/>
    <mergeCell ref="I34:K34"/>
    <mergeCell ref="L34:P34"/>
    <mergeCell ref="A31:A32"/>
    <mergeCell ref="B31:C32"/>
    <mergeCell ref="D31:D32"/>
    <mergeCell ref="E31:F32"/>
    <mergeCell ref="G31:H32"/>
    <mergeCell ref="I32:K32"/>
    <mergeCell ref="L32:P32"/>
    <mergeCell ref="A29:A30"/>
    <mergeCell ref="B29:C30"/>
    <mergeCell ref="D29:D30"/>
    <mergeCell ref="E29:F30"/>
    <mergeCell ref="G29:H30"/>
    <mergeCell ref="I30:K30"/>
    <mergeCell ref="L30:P30"/>
    <mergeCell ref="A27:A28"/>
    <mergeCell ref="B27:C28"/>
    <mergeCell ref="D27:D28"/>
    <mergeCell ref="E27:F28"/>
    <mergeCell ref="G27:H28"/>
    <mergeCell ref="I28:K28"/>
    <mergeCell ref="L28:P28"/>
    <mergeCell ref="A25:A26"/>
    <mergeCell ref="B25:C26"/>
    <mergeCell ref="D25:D26"/>
    <mergeCell ref="E25:F26"/>
    <mergeCell ref="G25:H26"/>
    <mergeCell ref="I26:K26"/>
    <mergeCell ref="L26:P26"/>
    <mergeCell ref="A23:A24"/>
    <mergeCell ref="B23:C24"/>
    <mergeCell ref="D23:D24"/>
    <mergeCell ref="E23:F24"/>
    <mergeCell ref="G23:H24"/>
    <mergeCell ref="I24:K24"/>
    <mergeCell ref="L24:P24"/>
    <mergeCell ref="A21:A22"/>
    <mergeCell ref="B21:C22"/>
    <mergeCell ref="D21:D22"/>
    <mergeCell ref="E21:F22"/>
    <mergeCell ref="G21:H22"/>
    <mergeCell ref="I22:K22"/>
    <mergeCell ref="L22:P22"/>
    <mergeCell ref="E19:F20"/>
    <mergeCell ref="G19:H20"/>
    <mergeCell ref="I20:K20"/>
    <mergeCell ref="L20:P20"/>
    <mergeCell ref="A11:A12"/>
    <mergeCell ref="B11:C12"/>
    <mergeCell ref="D11:D12"/>
    <mergeCell ref="E11:F12"/>
    <mergeCell ref="G11:H12"/>
    <mergeCell ref="I12:K12"/>
    <mergeCell ref="L12:P12"/>
    <mergeCell ref="A17:A18"/>
    <mergeCell ref="B17:C18"/>
    <mergeCell ref="D17:D18"/>
    <mergeCell ref="E17:F18"/>
    <mergeCell ref="G17:H18"/>
    <mergeCell ref="I18:K18"/>
    <mergeCell ref="L18:P18"/>
    <mergeCell ref="A15:A16"/>
    <mergeCell ref="B15:C16"/>
    <mergeCell ref="D15:D16"/>
    <mergeCell ref="D1:P1"/>
    <mergeCell ref="A13:A14"/>
    <mergeCell ref="B13:C14"/>
    <mergeCell ref="D13:D14"/>
    <mergeCell ref="E13:F14"/>
    <mergeCell ref="E4:F4"/>
    <mergeCell ref="I6:K6"/>
    <mergeCell ref="B4:C4"/>
    <mergeCell ref="G4:H4"/>
    <mergeCell ref="I4:K4"/>
    <mergeCell ref="E7:F8"/>
    <mergeCell ref="G7:H8"/>
    <mergeCell ref="I8:K8"/>
    <mergeCell ref="G13:H14"/>
    <mergeCell ref="A9:A10"/>
    <mergeCell ref="B9:C10"/>
    <mergeCell ref="D9:D10"/>
    <mergeCell ref="E9:F10"/>
    <mergeCell ref="B5:C6"/>
    <mergeCell ref="D5:D6"/>
    <mergeCell ref="E5:F6"/>
    <mergeCell ref="G5:H6"/>
    <mergeCell ref="L6:P6"/>
    <mergeCell ref="G9:H10"/>
    <mergeCell ref="A5:A6"/>
    <mergeCell ref="S5:S6"/>
    <mergeCell ref="S7:S8"/>
    <mergeCell ref="S9:S10"/>
    <mergeCell ref="S11:S12"/>
    <mergeCell ref="S13:S14"/>
    <mergeCell ref="S15:S16"/>
    <mergeCell ref="S17:S18"/>
    <mergeCell ref="S19:S20"/>
    <mergeCell ref="A7:A8"/>
    <mergeCell ref="B7:C8"/>
    <mergeCell ref="D7:D8"/>
    <mergeCell ref="L8:P8"/>
    <mergeCell ref="I14:K14"/>
    <mergeCell ref="L14:P14"/>
    <mergeCell ref="E15:F16"/>
    <mergeCell ref="G15:H16"/>
    <mergeCell ref="I16:K16"/>
    <mergeCell ref="L16:P16"/>
    <mergeCell ref="I10:K10"/>
    <mergeCell ref="L10:P10"/>
    <mergeCell ref="A19:A20"/>
    <mergeCell ref="B19:C20"/>
    <mergeCell ref="D19:D20"/>
  </mergeCells>
  <phoneticPr fontId="1"/>
  <conditionalFormatting sqref="Q6">
    <cfRule type="expression" dxfId="29" priority="26">
      <formula>Q5="その他"</formula>
    </cfRule>
  </conditionalFormatting>
  <conditionalFormatting sqref="Q8">
    <cfRule type="expression" dxfId="28" priority="61">
      <formula>Q7="その他"</formula>
    </cfRule>
  </conditionalFormatting>
  <conditionalFormatting sqref="Q10">
    <cfRule type="expression" dxfId="27" priority="60">
      <formula>Q9="その他"</formula>
    </cfRule>
  </conditionalFormatting>
  <conditionalFormatting sqref="Q12">
    <cfRule type="expression" dxfId="26" priority="59">
      <formula>Q11="その他"</formula>
    </cfRule>
  </conditionalFormatting>
  <conditionalFormatting sqref="Q14">
    <cfRule type="expression" dxfId="25" priority="58">
      <formula>Q13="その他"</formula>
    </cfRule>
  </conditionalFormatting>
  <conditionalFormatting sqref="Q16">
    <cfRule type="expression" dxfId="24" priority="21">
      <formula>Q15="その他"</formula>
    </cfRule>
  </conditionalFormatting>
  <conditionalFormatting sqref="Q18">
    <cfRule type="expression" dxfId="23" priority="25">
      <formula>Q17="その他"</formula>
    </cfRule>
  </conditionalFormatting>
  <conditionalFormatting sqref="Q20">
    <cfRule type="expression" dxfId="22" priority="24">
      <formula>Q19="その他"</formula>
    </cfRule>
  </conditionalFormatting>
  <conditionalFormatting sqref="Q22">
    <cfRule type="expression" dxfId="21" priority="23">
      <formula>Q21="その他"</formula>
    </cfRule>
  </conditionalFormatting>
  <conditionalFormatting sqref="Q24">
    <cfRule type="expression" dxfId="20" priority="22">
      <formula>Q23="その他"</formula>
    </cfRule>
  </conditionalFormatting>
  <conditionalFormatting sqref="Q26">
    <cfRule type="expression" dxfId="19" priority="16">
      <formula>Q25="その他"</formula>
    </cfRule>
  </conditionalFormatting>
  <conditionalFormatting sqref="Q28">
    <cfRule type="expression" dxfId="18" priority="20">
      <formula>Q27="その他"</formula>
    </cfRule>
  </conditionalFormatting>
  <conditionalFormatting sqref="Q30">
    <cfRule type="expression" dxfId="17" priority="19">
      <formula>Q29="その他"</formula>
    </cfRule>
  </conditionalFormatting>
  <conditionalFormatting sqref="Q32">
    <cfRule type="expression" dxfId="16" priority="18">
      <formula>Q31="その他"</formula>
    </cfRule>
  </conditionalFormatting>
  <conditionalFormatting sqref="Q34">
    <cfRule type="expression" dxfId="15" priority="17">
      <formula>Q33="その他"</formula>
    </cfRule>
  </conditionalFormatting>
  <conditionalFormatting sqref="Q36">
    <cfRule type="expression" dxfId="14" priority="11">
      <formula>Q35="その他"</formula>
    </cfRule>
  </conditionalFormatting>
  <conditionalFormatting sqref="Q38">
    <cfRule type="expression" dxfId="13" priority="15">
      <formula>Q37="その他"</formula>
    </cfRule>
  </conditionalFormatting>
  <conditionalFormatting sqref="Q40">
    <cfRule type="expression" dxfId="12" priority="14">
      <formula>Q39="その他"</formula>
    </cfRule>
  </conditionalFormatting>
  <conditionalFormatting sqref="Q42">
    <cfRule type="expression" dxfId="11" priority="13">
      <formula>Q41="その他"</formula>
    </cfRule>
  </conditionalFormatting>
  <conditionalFormatting sqref="Q44">
    <cfRule type="expression" dxfId="10" priority="12">
      <formula>Q43="その他"</formula>
    </cfRule>
  </conditionalFormatting>
  <conditionalFormatting sqref="Q46">
    <cfRule type="expression" dxfId="9" priority="6">
      <formula>Q45="その他"</formula>
    </cfRule>
  </conditionalFormatting>
  <conditionalFormatting sqref="Q48">
    <cfRule type="expression" dxfId="8" priority="10">
      <formula>Q47="その他"</formula>
    </cfRule>
  </conditionalFormatting>
  <conditionalFormatting sqref="Q50">
    <cfRule type="expression" dxfId="7" priority="9">
      <formula>Q49="その他"</formula>
    </cfRule>
  </conditionalFormatting>
  <conditionalFormatting sqref="Q52">
    <cfRule type="expression" dxfId="6" priority="8">
      <formula>Q51="その他"</formula>
    </cfRule>
  </conditionalFormatting>
  <conditionalFormatting sqref="Q54">
    <cfRule type="expression" dxfId="5" priority="7">
      <formula>Q53="その他"</formula>
    </cfRule>
  </conditionalFormatting>
  <conditionalFormatting sqref="Q56">
    <cfRule type="expression" dxfId="4" priority="1">
      <formula>Q55="その他"</formula>
    </cfRule>
  </conditionalFormatting>
  <conditionalFormatting sqref="Q58">
    <cfRule type="expression" dxfId="3" priority="5">
      <formula>Q57="その他"</formula>
    </cfRule>
  </conditionalFormatting>
  <conditionalFormatting sqref="Q60">
    <cfRule type="expression" dxfId="2" priority="4">
      <formula>Q59="その他"</formula>
    </cfRule>
  </conditionalFormatting>
  <conditionalFormatting sqref="Q62">
    <cfRule type="expression" dxfId="1" priority="3">
      <formula>Q61="その他"</formula>
    </cfRule>
  </conditionalFormatting>
  <conditionalFormatting sqref="Q64">
    <cfRule type="expression" dxfId="0" priority="2">
      <formula>Q63="その他"</formula>
    </cfRule>
  </conditionalFormatting>
  <dataValidations count="4">
    <dataValidation type="list" errorStyle="information" allowBlank="1" showInputMessage="1" showErrorMessage="1" sqref="Q7 Q47 Q45 Q17 Q49 Q51 Q5 Q9 Q53 Q11 Q15 Q27 Q25 Q37 Q35 Q13 Q19 Q21 Q23 Q29 Q39 Q31 Q41 Q33 Q43 Q57 Q55 Q59 Q61 Q63" xr:uid="{74E9B89C-B60B-4B6B-BD79-9E44BFEF95D1}">
      <formula1>$S$2:$S$3</formula1>
    </dataValidation>
    <dataValidation type="list" errorStyle="information" allowBlank="1" showInputMessage="1" error="宿泊先を記載し、理由を連絡事項に記載してください" promptTitle="原則ヘリコンクラブ宿泊" prompt="その他選択時は宿泊先を記載し、理由を連絡事項に記載してください" sqref="R7 R5 R47 R9 R11 R37 R35 R39 R41 R43 R13 R45 R49 R17 R51 R53 R15 R19 R21 R27 R23 R25 R29 R31 R33 R57 R55 R59 R61 R63" xr:uid="{26940299-15F0-4A31-994C-61568FC4485B}">
      <formula1>$U$5:$U$6</formula1>
    </dataValidation>
    <dataValidation type="list" allowBlank="1" showInputMessage="1" showErrorMessage="1" sqref="G9:H64" xr:uid="{D208E021-9C0E-492F-B8E1-691D2BA85C79}">
      <formula1>"教授,准教授,講師,助教,名誉教授,研究員,博士研究員,大学院生,学部4年生,学術研究員,技術職員,非常勤研究員,室長代理,招聘教授,上級主任研究員,上席研究員,特任研究員,Professor,Associate Professor,Research Scholar,Researcher,Scientific Researcher"</formula1>
    </dataValidation>
    <dataValidation type="list" errorStyle="warning" allowBlank="1" showInputMessage="1" showErrorMessage="1" errorTitle="職名確認してください" sqref="G5:H8" xr:uid="{008721FC-446D-481A-B759-B08900545F06}">
      <formula1>"教授,准教授,講師,助教,名誉教授,研究員,博士研究員,大学院生,学部4年生,学術研究員,技術職員,非常勤研究員,室長代理,招聘教授,上級主任研究員,上席研究員,特任研究員,Professor,Associate Professor,Research Scholar,Researcher,Scientific Researcher"</formula1>
    </dataValidation>
  </dataValidations>
  <pageMargins left="0.70866141732283472" right="0.70866141732283472" top="0.94488188976377963" bottom="0.55118110236220474" header="0.31496062992125984" footer="0.31496062992125984"/>
  <pageSetup paperSize="9" scale="41" fitToHeight="0" orientation="landscape" r:id="rId1"/>
  <rowBreaks count="3" manualBreakCount="3">
    <brk id="20" max="19" man="1"/>
    <brk id="36" max="19" man="1"/>
    <brk id="52"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1"/>
  <sheetViews>
    <sheetView view="pageBreakPreview" zoomScaleNormal="100" zoomScaleSheetLayoutView="100" workbookViewId="0"/>
  </sheetViews>
  <sheetFormatPr defaultRowHeight="18.75" x14ac:dyDescent="0.4"/>
  <cols>
    <col min="12" max="12" width="9" customWidth="1"/>
    <col min="15" max="15" width="12.25" customWidth="1"/>
  </cols>
  <sheetData>
    <row r="1" spans="1:13" x14ac:dyDescent="0.4">
      <c r="A1" t="s">
        <v>29</v>
      </c>
    </row>
    <row r="2" spans="1:13" x14ac:dyDescent="0.4">
      <c r="A2" t="s">
        <v>64</v>
      </c>
    </row>
    <row r="3" spans="1:13" x14ac:dyDescent="0.4">
      <c r="A3" s="15" t="s">
        <v>65</v>
      </c>
      <c r="B3" s="15"/>
      <c r="C3" s="15"/>
      <c r="D3" s="15"/>
      <c r="E3" s="15"/>
      <c r="F3" s="15"/>
      <c r="G3" s="15"/>
      <c r="H3" s="15"/>
      <c r="I3" s="15"/>
      <c r="J3" s="15"/>
      <c r="K3" s="15"/>
      <c r="L3" s="15"/>
      <c r="M3" s="15"/>
    </row>
    <row r="4" spans="1:13" x14ac:dyDescent="0.4">
      <c r="A4" s="15" t="s">
        <v>33</v>
      </c>
      <c r="B4" s="15"/>
      <c r="C4" s="15"/>
      <c r="D4" s="15"/>
      <c r="E4" s="15"/>
      <c r="F4" s="15"/>
      <c r="G4" s="15"/>
      <c r="H4" s="15"/>
      <c r="I4" s="15"/>
      <c r="J4" s="15"/>
      <c r="K4" s="15"/>
      <c r="L4" s="15"/>
      <c r="M4" s="15"/>
    </row>
    <row r="5" spans="1:13" x14ac:dyDescent="0.4">
      <c r="A5" s="15" t="s">
        <v>52</v>
      </c>
      <c r="B5" s="15"/>
      <c r="C5" s="15"/>
      <c r="D5" s="15"/>
      <c r="E5" s="15"/>
      <c r="F5" s="15"/>
      <c r="G5" s="15"/>
      <c r="H5" s="15"/>
      <c r="I5" s="15"/>
      <c r="J5" s="15"/>
      <c r="K5" s="15"/>
      <c r="L5" s="15"/>
      <c r="M5" s="15"/>
    </row>
    <row r="6" spans="1:13" x14ac:dyDescent="0.4">
      <c r="A6" s="15" t="s">
        <v>53</v>
      </c>
      <c r="B6" s="15"/>
      <c r="C6" s="15"/>
      <c r="D6" s="15"/>
      <c r="E6" s="15"/>
      <c r="F6" s="15"/>
      <c r="G6" s="15"/>
      <c r="H6" s="15"/>
      <c r="I6" s="15"/>
      <c r="J6" s="15"/>
      <c r="K6" s="15"/>
      <c r="L6" s="15"/>
      <c r="M6" s="15"/>
    </row>
    <row r="7" spans="1:13" s="18" customFormat="1" ht="36" customHeight="1" x14ac:dyDescent="0.4">
      <c r="A7" s="97" t="s">
        <v>30</v>
      </c>
      <c r="B7" s="97"/>
      <c r="C7" s="97"/>
      <c r="D7" s="97"/>
      <c r="E7" s="97"/>
      <c r="F7" s="97"/>
      <c r="G7" s="97"/>
      <c r="H7" s="97"/>
      <c r="I7" s="97"/>
      <c r="J7" s="97"/>
      <c r="K7" s="97"/>
      <c r="L7" s="97"/>
      <c r="M7" s="97"/>
    </row>
    <row r="8" spans="1:13" ht="18.75" customHeight="1" x14ac:dyDescent="0.4">
      <c r="A8" s="97" t="s">
        <v>54</v>
      </c>
      <c r="B8" s="97"/>
      <c r="C8" s="97"/>
      <c r="D8" s="97"/>
      <c r="E8" s="97"/>
      <c r="F8" s="97"/>
      <c r="G8" s="97"/>
      <c r="H8" s="97"/>
      <c r="I8" s="97"/>
      <c r="J8" s="97"/>
      <c r="K8" s="97"/>
      <c r="L8" s="97"/>
      <c r="M8" s="97"/>
    </row>
    <row r="9" spans="1:13" ht="36.75" customHeight="1" x14ac:dyDescent="0.4">
      <c r="A9" s="63" t="s">
        <v>58</v>
      </c>
      <c r="B9" s="63"/>
      <c r="C9" s="63"/>
      <c r="D9" s="63"/>
      <c r="E9" s="63"/>
      <c r="F9" s="63"/>
      <c r="G9" s="63"/>
      <c r="H9" s="63"/>
      <c r="I9" s="63"/>
      <c r="J9" s="63"/>
      <c r="K9" s="63"/>
      <c r="L9" s="63"/>
      <c r="M9" s="63"/>
    </row>
    <row r="10" spans="1:13" x14ac:dyDescent="0.4">
      <c r="A10" s="15" t="s">
        <v>31</v>
      </c>
      <c r="B10" s="15"/>
      <c r="C10" s="15"/>
      <c r="D10" s="15"/>
      <c r="E10" s="15"/>
      <c r="F10" s="15"/>
      <c r="G10" s="15"/>
      <c r="H10" s="15"/>
      <c r="I10" s="15"/>
      <c r="J10" s="15"/>
      <c r="K10" s="15"/>
      <c r="L10" s="15"/>
      <c r="M10" s="15"/>
    </row>
    <row r="11" spans="1:13" x14ac:dyDescent="0.4">
      <c r="A11" t="s">
        <v>60</v>
      </c>
    </row>
  </sheetData>
  <mergeCells count="3">
    <mergeCell ref="A7:M7"/>
    <mergeCell ref="A8:M8"/>
    <mergeCell ref="A9:M9"/>
  </mergeCells>
  <phoneticPr fontId="1"/>
  <pageMargins left="0.7" right="0.7" top="0.75" bottom="0.75" header="0.3" footer="0.3"/>
  <pageSetup paperSize="9" orientation="landscape"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申込書</vt:lpstr>
      <vt:lpstr>出張情報入力フォーム</vt:lpstr>
      <vt:lpstr>申請上の注意</vt:lpstr>
      <vt:lpstr>出張情報入力フォーム!Print_Area</vt:lpstr>
      <vt:lpstr>申込書!Print_Area</vt:lpstr>
      <vt:lpstr>申請上の注意!Print_Area</vt:lpstr>
      <vt:lpstr>出張情報入力フォーム!Print_Titles</vt:lpstr>
    </vt:vector>
  </TitlesOfParts>
  <Company>National Institute for Fusion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zaimuhosa</dc:creator>
  <cp:lastModifiedBy>Yamaguchi Y. (山口 陽子)</cp:lastModifiedBy>
  <cp:lastPrinted>2023-08-18T06:03:28Z</cp:lastPrinted>
  <dcterms:created xsi:type="dcterms:W3CDTF">2017-10-30T05:27:12Z</dcterms:created>
  <dcterms:modified xsi:type="dcterms:W3CDTF">2025-02-05T07:20:00Z</dcterms:modified>
</cp:coreProperties>
</file>