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133.75.131.53\研究支援共通\研究支援係\共同研究（一般・LHD・双方向・原型炉）\06.共同研究公募案内\2026共同研究（令和8年度）\03HP更新\16_大型装置利用共同研究出張・旅費申込書\"/>
    </mc:Choice>
  </mc:AlternateContent>
  <xr:revisionPtr revIDLastSave="0" documentId="13_ncr:1_{52CA9BB1-885C-438E-BF04-058C8979422C}" xr6:coauthVersionLast="47" xr6:coauthVersionMax="47" xr10:uidLastSave="{00000000-0000-0000-0000-000000000000}"/>
  <bookViews>
    <workbookView xWindow="28680" yWindow="-120" windowWidth="29040" windowHeight="15720" xr2:uid="{00000000-000D-0000-FFFF-FFFF00000000}"/>
  </bookViews>
  <sheets>
    <sheet name="申込書" sheetId="1" r:id="rId1"/>
    <sheet name="出張情報入力フォーム" sheetId="2" r:id="rId2"/>
    <sheet name="申請上の注意" sheetId="3" r:id="rId3"/>
  </sheets>
  <definedNames>
    <definedName name="_xlnm.Print_Area" localSheetId="2">申請上の注意!$A$1:$P$148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46" i="1" l="1"/>
  <c r="A219" i="1"/>
  <c r="A192" i="1"/>
  <c r="A165" i="1"/>
  <c r="A138" i="1"/>
  <c r="A111" i="1"/>
  <c r="A84" i="1"/>
  <c r="A57" i="1"/>
  <c r="A30" i="1"/>
  <c r="A3" i="1"/>
  <c r="P26" i="1"/>
  <c r="K52" i="1"/>
  <c r="P269" i="1"/>
  <c r="P242" i="1"/>
  <c r="P215" i="1"/>
  <c r="P188" i="1"/>
  <c r="P161" i="1"/>
  <c r="P134" i="1"/>
  <c r="P107" i="1"/>
  <c r="P80" i="1"/>
  <c r="P53" i="1"/>
  <c r="L251" i="1"/>
  <c r="L224" i="1"/>
  <c r="L197" i="1"/>
  <c r="L170" i="1"/>
  <c r="L143" i="1"/>
  <c r="L116" i="1"/>
  <c r="L89" i="1"/>
  <c r="L62" i="1"/>
  <c r="L35" i="1"/>
  <c r="C257" i="1"/>
  <c r="C256" i="1"/>
  <c r="C255" i="1"/>
  <c r="C230" i="1"/>
  <c r="C229" i="1"/>
  <c r="C228" i="1"/>
  <c r="C203" i="1"/>
  <c r="C202" i="1"/>
  <c r="C201" i="1"/>
  <c r="C176" i="1"/>
  <c r="C175" i="1"/>
  <c r="C174" i="1"/>
  <c r="C149" i="1"/>
  <c r="C148" i="1"/>
  <c r="C147" i="1"/>
  <c r="C122" i="1"/>
  <c r="C121" i="1"/>
  <c r="C120" i="1"/>
  <c r="C95" i="1"/>
  <c r="C94" i="1"/>
  <c r="C93" i="1"/>
  <c r="C68" i="1"/>
  <c r="C67" i="1"/>
  <c r="C66" i="1"/>
  <c r="C41" i="1"/>
  <c r="C40" i="1"/>
  <c r="C39" i="1"/>
  <c r="C12" i="1"/>
  <c r="K261" i="1"/>
  <c r="K234" i="1"/>
  <c r="K207" i="1"/>
  <c r="K180" i="1"/>
  <c r="K153" i="1"/>
  <c r="K126" i="1"/>
  <c r="K99" i="1"/>
  <c r="K72" i="1"/>
  <c r="K45" i="1"/>
  <c r="K268" i="1"/>
  <c r="K241" i="1"/>
  <c r="K214" i="1"/>
  <c r="K187" i="1"/>
  <c r="K160" i="1"/>
  <c r="K133" i="1"/>
  <c r="K106" i="1"/>
  <c r="K79" i="1"/>
  <c r="J250" i="1"/>
  <c r="J223" i="1"/>
  <c r="J196" i="1"/>
  <c r="J169" i="1"/>
  <c r="J142" i="1"/>
  <c r="J115" i="1"/>
  <c r="J88" i="1"/>
  <c r="J61" i="1"/>
  <c r="J34" i="1"/>
  <c r="A234" i="1"/>
  <c r="C234" i="1"/>
  <c r="D234" i="1"/>
  <c r="F234" i="1"/>
  <c r="H234" i="1"/>
  <c r="J234" i="1"/>
  <c r="H239" i="1"/>
  <c r="J239" i="1"/>
  <c r="A261" i="1"/>
  <c r="C261" i="1"/>
  <c r="D261" i="1"/>
  <c r="F261" i="1"/>
  <c r="H261" i="1"/>
  <c r="J261" i="1"/>
  <c r="H266" i="1"/>
  <c r="J266" i="1"/>
  <c r="J212" i="1"/>
  <c r="H212" i="1"/>
  <c r="J207" i="1"/>
  <c r="H207" i="1"/>
  <c r="F207" i="1"/>
  <c r="D207" i="1"/>
  <c r="C207" i="1"/>
  <c r="A207" i="1"/>
  <c r="J185" i="1"/>
  <c r="H185" i="1"/>
  <c r="J180" i="1"/>
  <c r="H180" i="1"/>
  <c r="F180" i="1"/>
  <c r="D180" i="1"/>
  <c r="C180" i="1"/>
  <c r="A180" i="1"/>
  <c r="J158" i="1"/>
  <c r="H158" i="1"/>
  <c r="J153" i="1"/>
  <c r="H153" i="1"/>
  <c r="F153" i="1"/>
  <c r="D153" i="1"/>
  <c r="C153" i="1"/>
  <c r="A153" i="1"/>
  <c r="J131" i="1"/>
  <c r="H131" i="1"/>
  <c r="J126" i="1"/>
  <c r="H126" i="1"/>
  <c r="F126" i="1"/>
  <c r="D126" i="1"/>
  <c r="C126" i="1"/>
  <c r="A126" i="1"/>
  <c r="J104" i="1"/>
  <c r="H104" i="1"/>
  <c r="J99" i="1"/>
  <c r="H99" i="1"/>
  <c r="F99" i="1"/>
  <c r="D99" i="1"/>
  <c r="C99" i="1"/>
  <c r="A99" i="1"/>
  <c r="J77" i="1"/>
  <c r="H77" i="1"/>
  <c r="J72" i="1"/>
  <c r="H72" i="1"/>
  <c r="F72" i="1"/>
  <c r="D72" i="1"/>
  <c r="C72" i="1"/>
  <c r="A72" i="1"/>
  <c r="J50" i="1"/>
  <c r="H50" i="1"/>
  <c r="J45" i="1"/>
  <c r="H45" i="1"/>
  <c r="F45" i="1"/>
  <c r="D45" i="1"/>
  <c r="C45" i="1"/>
  <c r="A45" i="1"/>
  <c r="I24" i="2"/>
  <c r="H264" i="1"/>
  <c r="I22" i="2"/>
  <c r="H237" i="1"/>
  <c r="I20" i="2"/>
  <c r="H210" i="1"/>
  <c r="I18" i="2"/>
  <c r="H183" i="1"/>
  <c r="I16" i="2"/>
  <c r="H156" i="1"/>
  <c r="I14" i="2"/>
  <c r="J129" i="1"/>
  <c r="H129" i="1"/>
  <c r="I12" i="2"/>
  <c r="H102" i="1"/>
  <c r="I10" i="2"/>
  <c r="H75" i="1"/>
  <c r="I8" i="2"/>
  <c r="H48" i="1"/>
  <c r="K25" i="1"/>
  <c r="K18" i="1"/>
  <c r="J23" i="1"/>
  <c r="H23" i="1"/>
  <c r="J18" i="1"/>
  <c r="H18" i="1"/>
  <c r="F18" i="1"/>
  <c r="D18" i="1"/>
  <c r="C18" i="1"/>
  <c r="A18" i="1"/>
  <c r="C14" i="1"/>
  <c r="C13" i="1"/>
  <c r="L8" i="1"/>
  <c r="J7" i="1"/>
  <c r="H21" i="1"/>
  <c r="I6" i="2"/>
  <c r="J21" i="1"/>
  <c r="L20" i="2" l="1"/>
  <c r="L14" i="2"/>
  <c r="L8" i="2"/>
  <c r="L18" i="2"/>
  <c r="L22" i="2"/>
  <c r="J48" i="1"/>
  <c r="J210" i="1"/>
  <c r="J183" i="1"/>
  <c r="L16" i="2"/>
  <c r="L24" i="2"/>
  <c r="J237" i="1"/>
  <c r="J156" i="1"/>
  <c r="L10" i="2"/>
  <c r="J264" i="1"/>
  <c r="L12" i="2"/>
  <c r="J102" i="1"/>
  <c r="J75" i="1"/>
  <c r="H235" i="1"/>
  <c r="H100" i="1"/>
  <c r="H73" i="1"/>
  <c r="H208" i="1"/>
  <c r="H181" i="1"/>
  <c r="H154" i="1"/>
  <c r="H127" i="1"/>
  <c r="H46" i="1"/>
  <c r="H262" i="1"/>
  <c r="L6" i="2"/>
  <c r="H19" i="1"/>
</calcChain>
</file>

<file path=xl/sharedStrings.xml><?xml version="1.0" encoding="utf-8"?>
<sst xmlns="http://schemas.openxmlformats.org/spreadsheetml/2006/main" count="509" uniqueCount="117">
  <si>
    <t>&lt;Y7-2&gt;</t>
    <phoneticPr fontId="2"/>
  </si>
  <si>
    <t>大型装置利用共同研究出張・旅費申込書（外国用）</t>
    <rPh sb="0" eb="6">
      <t>オオガタソウチリヨウ</t>
    </rPh>
    <rPh sb="6" eb="8">
      <t>キョウドウ</t>
    </rPh>
    <rPh sb="19" eb="22">
      <t>ガイコクヨウ</t>
    </rPh>
    <phoneticPr fontId="2"/>
  </si>
  <si>
    <t>承認</t>
    <phoneticPr fontId="2"/>
  </si>
  <si>
    <t>核融合科学研究所　御中</t>
    <rPh sb="0" eb="3">
      <t>カクユウゴウ</t>
    </rPh>
    <rPh sb="3" eb="5">
      <t>カガク</t>
    </rPh>
    <rPh sb="5" eb="7">
      <t>ケンキュウ</t>
    </rPh>
    <rPh sb="7" eb="8">
      <t>ショ</t>
    </rPh>
    <rPh sb="9" eb="11">
      <t>オンチュウ</t>
    </rPh>
    <phoneticPr fontId="2"/>
  </si>
  <si>
    <t>研究代表者又は所内世話人 　氏名</t>
    <rPh sb="0" eb="2">
      <t>ケンキュウ</t>
    </rPh>
    <rPh sb="2" eb="5">
      <t>ダイヒョウシャ</t>
    </rPh>
    <rPh sb="5" eb="6">
      <t>マタ</t>
    </rPh>
    <rPh sb="7" eb="9">
      <t>ショナイ</t>
    </rPh>
    <rPh sb="9" eb="12">
      <t>セワニン</t>
    </rPh>
    <rPh sb="14" eb="16">
      <t>シメイ</t>
    </rPh>
    <phoneticPr fontId="2"/>
  </si>
  <si>
    <t>以下のとおり出張を申し込みますので、手続き方よろしくお願い致します。なお、出張者は核融合科学研究所から旅費支払いを受けることについて確認済みです。</t>
  </si>
  <si>
    <t>１．研究課題</t>
    <rPh sb="2" eb="4">
      <t>ケンキュウ</t>
    </rPh>
    <rPh sb="4" eb="6">
      <t>カダイ</t>
    </rPh>
    <phoneticPr fontId="2"/>
  </si>
  <si>
    <t>２．研究代表者</t>
    <rPh sb="2" eb="4">
      <t>ケンキュウ</t>
    </rPh>
    <rPh sb="4" eb="7">
      <t>ダイヒョウシャ</t>
    </rPh>
    <phoneticPr fontId="2"/>
  </si>
  <si>
    <t>３．研究コード</t>
    <rPh sb="2" eb="4">
      <t>ケンキュウ</t>
    </rPh>
    <phoneticPr fontId="2"/>
  </si>
  <si>
    <t>４．出　張　者</t>
    <rPh sb="2" eb="3">
      <t>デ</t>
    </rPh>
    <rPh sb="4" eb="5">
      <t>チョウ</t>
    </rPh>
    <rPh sb="6" eb="7">
      <t>モノ</t>
    </rPh>
    <phoneticPr fontId="2"/>
  </si>
  <si>
    <t>下記のとおり</t>
    <rPh sb="0" eb="2">
      <t>カキ</t>
    </rPh>
    <phoneticPr fontId="2"/>
  </si>
  <si>
    <t>氏　　　名</t>
    <rPh sb="0" eb="1">
      <t>シ</t>
    </rPh>
    <rPh sb="4" eb="5">
      <t>メイ</t>
    </rPh>
    <phoneticPr fontId="2"/>
  </si>
  <si>
    <t>所属機関</t>
    <rPh sb="0" eb="2">
      <t>ショゾク</t>
    </rPh>
    <rPh sb="2" eb="4">
      <t>キカン</t>
    </rPh>
    <phoneticPr fontId="2"/>
  </si>
  <si>
    <t>部局</t>
    <phoneticPr fontId="2"/>
  </si>
  <si>
    <t>職名等</t>
    <rPh sb="0" eb="2">
      <t>ショクメイ</t>
    </rPh>
    <rPh sb="2" eb="3">
      <t>ナド</t>
    </rPh>
    <phoneticPr fontId="2"/>
  </si>
  <si>
    <t>出張期間</t>
    <rPh sb="0" eb="2">
      <t>シュッチョウ</t>
    </rPh>
    <rPh sb="2" eb="4">
      <t>キカン</t>
    </rPh>
    <phoneticPr fontId="2"/>
  </si>
  <si>
    <t>用務先</t>
    <rPh sb="0" eb="2">
      <t>ヨウム</t>
    </rPh>
    <rPh sb="2" eb="3">
      <t>サキ</t>
    </rPh>
    <phoneticPr fontId="2"/>
  </si>
  <si>
    <t>宿泊施設名・期間</t>
    <phoneticPr fontId="1"/>
  </si>
  <si>
    <t>～</t>
    <phoneticPr fontId="2"/>
  </si>
  <si>
    <t>日程表のとおり</t>
    <rPh sb="0" eb="3">
      <t>ニッテイヒョウ</t>
    </rPh>
    <phoneticPr fontId="1"/>
  </si>
  <si>
    <t>勤務開始年月日</t>
    <phoneticPr fontId="2"/>
  </si>
  <si>
    <t>勤務終了年月日</t>
  </si>
  <si>
    <t>勤務開始時間</t>
    <phoneticPr fontId="2"/>
  </si>
  <si>
    <t>勤務終了時間</t>
    <phoneticPr fontId="2"/>
  </si>
  <si>
    <t>５．出張報告</t>
    <rPh sb="2" eb="4">
      <t>シュッチョウ</t>
    </rPh>
    <rPh sb="4" eb="6">
      <t>ホウコク</t>
    </rPh>
    <phoneticPr fontId="2"/>
  </si>
  <si>
    <t>連絡事項</t>
    <rPh sb="0" eb="2">
      <t>レンラク</t>
    </rPh>
    <rPh sb="2" eb="4">
      <t>ジコウ</t>
    </rPh>
    <phoneticPr fontId="2"/>
  </si>
  <si>
    <t>確認</t>
    <phoneticPr fontId="2"/>
  </si>
  <si>
    <t>□申請のとおり出張したことを確認しました。</t>
    <rPh sb="1" eb="3">
      <t>シンセイ</t>
    </rPh>
    <rPh sb="7" eb="9">
      <t>シュッチョウ</t>
    </rPh>
    <rPh sb="14" eb="16">
      <t>カクニン</t>
    </rPh>
    <phoneticPr fontId="2"/>
  </si>
  <si>
    <t>航空機利用</t>
    <phoneticPr fontId="1"/>
  </si>
  <si>
    <t>□用務概要は別紙のとおりです。</t>
    <rPh sb="1" eb="3">
      <t>ヨウム</t>
    </rPh>
    <rPh sb="3" eb="5">
      <t>ガイヨウ</t>
    </rPh>
    <rPh sb="6" eb="8">
      <t>ベッシ</t>
    </rPh>
    <phoneticPr fontId="2"/>
  </si>
  <si>
    <t>□朱書きのとおり変更しました。（理由：　　　　　　　　　　　　　　　　　　　）</t>
    <rPh sb="1" eb="3">
      <t>シュガ</t>
    </rPh>
    <rPh sb="8" eb="10">
      <t>ヘンコウ</t>
    </rPh>
    <rPh sb="16" eb="18">
      <t>リユウ</t>
    </rPh>
    <phoneticPr fontId="2"/>
  </si>
  <si>
    <t>起案日(西暦年/月/日)</t>
    <rPh sb="0" eb="2">
      <t>キアン</t>
    </rPh>
    <rPh sb="2" eb="3">
      <t>ビ</t>
    </rPh>
    <rPh sb="4" eb="6">
      <t>セイレキ</t>
    </rPh>
    <rPh sb="6" eb="7">
      <t>ネン</t>
    </rPh>
    <rPh sb="8" eb="9">
      <t>ツキ</t>
    </rPh>
    <rPh sb="10" eb="11">
      <t>ヒ</t>
    </rPh>
    <phoneticPr fontId="2"/>
  </si>
  <si>
    <t>研究代表者または            所内世話人   氏名</t>
    <phoneticPr fontId="2"/>
  </si>
  <si>
    <t>核融合科学研究所</t>
    <rPh sb="0" eb="8">
      <t>カクユウゴウカガクケンキュウショ</t>
    </rPh>
    <phoneticPr fontId="2"/>
  </si>
  <si>
    <r>
      <t xml:space="preserve">職名等
</t>
    </r>
    <r>
      <rPr>
        <sz val="11"/>
        <color rgb="FFFF0000"/>
        <rFont val="游ゴシック"/>
        <family val="3"/>
        <charset val="128"/>
        <scheme val="minor"/>
      </rPr>
      <t>※学部学生の場合は、
同行教員を連絡事項に記入</t>
    </r>
    <rPh sb="0" eb="2">
      <t>ショクメイ</t>
    </rPh>
    <rPh sb="2" eb="3">
      <t>ナド</t>
    </rPh>
    <rPh sb="5" eb="7">
      <t>ガクブ</t>
    </rPh>
    <rPh sb="7" eb="9">
      <t>ガクセイ</t>
    </rPh>
    <rPh sb="10" eb="12">
      <t>バアイ</t>
    </rPh>
    <rPh sb="15" eb="17">
      <t>ドウコウ</t>
    </rPh>
    <rPh sb="17" eb="19">
      <t>キョウイン</t>
    </rPh>
    <rPh sb="20" eb="22">
      <t>レンラク</t>
    </rPh>
    <rPh sb="22" eb="24">
      <t>ジコウ</t>
    </rPh>
    <rPh sb="25" eb="27">
      <t>キニュウ</t>
    </rPh>
    <phoneticPr fontId="2"/>
  </si>
  <si>
    <t>勤務開始年月日</t>
  </si>
  <si>
    <t>勤務開始時間</t>
    <rPh sb="0" eb="2">
      <t>キンム</t>
    </rPh>
    <rPh sb="2" eb="4">
      <t>カイシ</t>
    </rPh>
    <rPh sb="4" eb="6">
      <t>ジカン</t>
    </rPh>
    <phoneticPr fontId="2"/>
  </si>
  <si>
    <t>勤務終了時間</t>
    <rPh sb="0" eb="2">
      <t>キンム</t>
    </rPh>
    <rPh sb="2" eb="4">
      <t>シュウリョウ</t>
    </rPh>
    <rPh sb="4" eb="6">
      <t>ジカン</t>
    </rPh>
    <phoneticPr fontId="2"/>
  </si>
  <si>
    <t>航空機利用</t>
    <rPh sb="0" eb="5">
      <t>コウクウキリヨウ</t>
    </rPh>
    <phoneticPr fontId="2"/>
  </si>
  <si>
    <t>支払方法</t>
    <rPh sb="0" eb="4">
      <t>シハライホウホウ</t>
    </rPh>
    <phoneticPr fontId="1"/>
  </si>
  <si>
    <t>核融合　太郎</t>
    <rPh sb="0" eb="3">
      <t>カクユウゴウ</t>
    </rPh>
    <rPh sb="4" eb="6">
      <t>タロウ</t>
    </rPh>
    <phoneticPr fontId="2"/>
  </si>
  <si>
    <t>○○大学</t>
    <rPh sb="2" eb="4">
      <t>ダイガク</t>
    </rPh>
    <phoneticPr fontId="2"/>
  </si>
  <si>
    <t>○○学部</t>
    <phoneticPr fontId="2"/>
  </si>
  <si>
    <t>教授</t>
  </si>
  <si>
    <t xml:space="preserve"> ～</t>
    <phoneticPr fontId="2"/>
  </si>
  <si>
    <t>核融合科学研究所</t>
    <rPh sb="0" eb="8">
      <t>カクユウゴウカガクケンキュウジョ</t>
    </rPh>
    <phoneticPr fontId="1"/>
  </si>
  <si>
    <t>有</t>
  </si>
  <si>
    <t>精算払い</t>
  </si>
  <si>
    <t>核融　太郎</t>
    <rPh sb="0" eb="1">
      <t>カク</t>
    </rPh>
    <rPh sb="1" eb="2">
      <t>ユウ</t>
    </rPh>
    <rPh sb="3" eb="5">
      <t>タロウ</t>
    </rPh>
    <phoneticPr fontId="2"/>
  </si>
  <si>
    <t>核融合　郎</t>
    <rPh sb="0" eb="3">
      <t>カクユウゴウ</t>
    </rPh>
    <rPh sb="4" eb="5">
      <t>ロウ</t>
    </rPh>
    <phoneticPr fontId="2"/>
  </si>
  <si>
    <t>核融合　太</t>
    <rPh sb="0" eb="3">
      <t>カクユウゴウ</t>
    </rPh>
    <rPh sb="4" eb="5">
      <t>フトシ</t>
    </rPh>
    <phoneticPr fontId="2"/>
  </si>
  <si>
    <t>核融合　</t>
    <rPh sb="0" eb="3">
      <t>カクユウゴウ</t>
    </rPh>
    <phoneticPr fontId="2"/>
  </si>
  <si>
    <t>核融</t>
    <rPh sb="0" eb="1">
      <t>カク</t>
    </rPh>
    <rPh sb="1" eb="2">
      <t>ユウ</t>
    </rPh>
    <phoneticPr fontId="2"/>
  </si>
  <si>
    <t>核</t>
    <rPh sb="0" eb="1">
      <t>カク</t>
    </rPh>
    <phoneticPr fontId="2"/>
  </si>
  <si>
    <t>太郎</t>
    <rPh sb="0" eb="2">
      <t>タロウ</t>
    </rPh>
    <phoneticPr fontId="2"/>
  </si>
  <si>
    <t>＜申請上の注意＞</t>
    <rPh sb="1" eb="3">
      <t>シンセイ</t>
    </rPh>
    <rPh sb="3" eb="4">
      <t>ジョウ</t>
    </rPh>
    <rPh sb="5" eb="7">
      <t>チュウイ</t>
    </rPh>
    <phoneticPr fontId="2"/>
  </si>
  <si>
    <t>・旅費について、出張後の精算払いを想定しておりますが、出張前の概算払いを希望する場合は上の期限に限らず出張を計画した時点でご相談ください。</t>
    <rPh sb="1" eb="3">
      <t>リョヒ</t>
    </rPh>
    <rPh sb="17" eb="19">
      <t>ソウテイ</t>
    </rPh>
    <rPh sb="27" eb="30">
      <t>シュッチョウマエ</t>
    </rPh>
    <rPh sb="31" eb="34">
      <t>ガイサンバラ</t>
    </rPh>
    <rPh sb="36" eb="38">
      <t>キボウ</t>
    </rPh>
    <rPh sb="40" eb="42">
      <t>バアイ</t>
    </rPh>
    <rPh sb="43" eb="44">
      <t>ウエ</t>
    </rPh>
    <rPh sb="45" eb="47">
      <t>キゲン</t>
    </rPh>
    <rPh sb="48" eb="49">
      <t>カギ</t>
    </rPh>
    <rPh sb="51" eb="53">
      <t>シュッチョウ</t>
    </rPh>
    <rPh sb="54" eb="56">
      <t>ケイカク</t>
    </rPh>
    <rPh sb="58" eb="60">
      <t>ジテン</t>
    </rPh>
    <phoneticPr fontId="1"/>
  </si>
  <si>
    <t>・宿泊施設の宿泊代が宿泊料定額を超える場合に増額支給を希望する場合は事前の申請が必要です。所内世話人は増額希望を経理係に相談の上、連絡事項に「宿泊料増額希望」である旨を記載してください。以下の書類が必要です。</t>
    <rPh sb="24" eb="26">
      <t>シキュウ</t>
    </rPh>
    <rPh sb="27" eb="29">
      <t>キボウ</t>
    </rPh>
    <rPh sb="31" eb="33">
      <t>バアイ</t>
    </rPh>
    <rPh sb="34" eb="36">
      <t>ジゼン</t>
    </rPh>
    <rPh sb="37" eb="39">
      <t>シンセイ</t>
    </rPh>
    <rPh sb="40" eb="42">
      <t>ヒツヨウ</t>
    </rPh>
    <rPh sb="45" eb="50">
      <t>ショナイセワニン</t>
    </rPh>
    <rPh sb="51" eb="55">
      <t>ゾウガクキボウ</t>
    </rPh>
    <rPh sb="65" eb="69">
      <t>レンラクジコウ</t>
    </rPh>
    <rPh sb="71" eb="74">
      <t>シュクハクリョウ</t>
    </rPh>
    <rPh sb="74" eb="76">
      <t>ゾウガク</t>
    </rPh>
    <rPh sb="76" eb="78">
      <t>キボウ</t>
    </rPh>
    <rPh sb="82" eb="83">
      <t>ムネ</t>
    </rPh>
    <rPh sb="84" eb="86">
      <t>キサイ</t>
    </rPh>
    <rPh sb="93" eb="95">
      <t>イカ</t>
    </rPh>
    <rPh sb="96" eb="98">
      <t>ショルイ</t>
    </rPh>
    <rPh sb="99" eb="101">
      <t>ヒツヨウ</t>
    </rPh>
    <phoneticPr fontId="1"/>
  </si>
  <si>
    <t>【相談時】</t>
    <rPh sb="1" eb="4">
      <t>ソウダンジ</t>
    </rPh>
    <phoneticPr fontId="1"/>
  </si>
  <si>
    <t>・増額が妥当であることが分かる書類</t>
    <phoneticPr fontId="1"/>
  </si>
  <si>
    <t>イ） 国際会議等において主催者等より宿泊施設の指定又は推奨がされている場合</t>
    <phoneticPr fontId="1"/>
  </si>
  <si>
    <t>⇒　国際会議等のホームページの宿泊施設を指定又は推奨していることがわかるページの写し</t>
    <phoneticPr fontId="1"/>
  </si>
  <si>
    <t>ロ ）宿泊料定額を超過する宿泊施設に宿泊しなければ旅行者の安全確保に支障をきたす場合</t>
    <phoneticPr fontId="1"/>
  </si>
  <si>
    <t>ハ ）旅行先の周辺に宿泊料定額の範囲内で宿泊できる適切な宿泊施設がない場合</t>
    <phoneticPr fontId="1"/>
  </si>
  <si>
    <t>⇒　ホテル予約サイト（Expedia等）やgoogleマップ等で用務先の周辺ホテルを検索した結果一覧</t>
    <phoneticPr fontId="1"/>
  </si>
  <si>
    <t>※利用する宿泊施設が最も適していること（検索結果の中で安価かつ安全等）を示してください</t>
    <phoneticPr fontId="1"/>
  </si>
  <si>
    <t>※検索は実際の宿泊予定期間で行ってください</t>
    <phoneticPr fontId="1"/>
  </si>
  <si>
    <t>【出張後】</t>
    <phoneticPr fontId="1"/>
  </si>
  <si>
    <t>・領収書（支払先、金額、日付、出張者名が分かること）</t>
    <phoneticPr fontId="1"/>
  </si>
  <si>
    <t>・クレジットカード明細（日本円で引き落としの場合のみ）（現地通貨額、日本円換算額、出張者名が分かること）</t>
    <phoneticPr fontId="1"/>
  </si>
  <si>
    <t>※どちらも名前が無い場合は余白にサインをしてください</t>
    <phoneticPr fontId="1"/>
  </si>
  <si>
    <t>・出張申込書の承認は、出張前に所内世話人が行ってください。</t>
    <rPh sb="5" eb="6">
      <t>ショ</t>
    </rPh>
    <rPh sb="7" eb="9">
      <t>ショウニン</t>
    </rPh>
    <rPh sb="11" eb="14">
      <t>シュッチョウマエ</t>
    </rPh>
    <rPh sb="21" eb="22">
      <t>オコナ</t>
    </rPh>
    <phoneticPr fontId="2"/>
  </si>
  <si>
    <t>・「出張情報入力フォーム」シートに出張内容を入力してください。入力内容は「申込書」シートに反映されます。</t>
    <rPh sb="2" eb="4">
      <t>シュッチョウ</t>
    </rPh>
    <rPh sb="4" eb="6">
      <t>ジョウホウ</t>
    </rPh>
    <rPh sb="6" eb="8">
      <t>ニュウリョク</t>
    </rPh>
    <rPh sb="22" eb="24">
      <t>ニュウリョク</t>
    </rPh>
    <rPh sb="31" eb="33">
      <t>ニュウリョク</t>
    </rPh>
    <rPh sb="33" eb="35">
      <t>ナイヨウ</t>
    </rPh>
    <rPh sb="37" eb="40">
      <t>モウシコミショ</t>
    </rPh>
    <rPh sb="45" eb="47">
      <t>ハンエイ</t>
    </rPh>
    <phoneticPr fontId="2"/>
  </si>
  <si>
    <t>研究課題、研究コード等は、核融合科学研究所ホームページの共同研究ページ「共同研究採択情報」をご参照ください。</t>
    <rPh sb="0" eb="2">
      <t>ケンキュウ</t>
    </rPh>
    <rPh sb="2" eb="4">
      <t>カダイ</t>
    </rPh>
    <rPh sb="5" eb="7">
      <t>ケンキュウ</t>
    </rPh>
    <rPh sb="10" eb="11">
      <t>ナド</t>
    </rPh>
    <rPh sb="47" eb="49">
      <t>サンショウ</t>
    </rPh>
    <phoneticPr fontId="2"/>
  </si>
  <si>
    <t>・共同研究者は、核融合研究所構内に設置されている宿泊施設（名称：ヘリコンクラブ）が利用可能です。</t>
    <rPh sb="5" eb="6">
      <t>シャ</t>
    </rPh>
    <phoneticPr fontId="2"/>
  </si>
  <si>
    <t>詳しくは、核融合科学研究所ホームページの「ヘリコンクラブ」をご覧ください。なお、その他の宿泊施設を利用する場合は、宿泊施設名を記入してください。</t>
    <phoneticPr fontId="2"/>
  </si>
  <si>
    <t>・航空機を利用する場合は、航空機利用欄を有としてください。航空券はエコノミー正規割引運賃でご購入ください。プレミアムエコノミーは不可です。航空機代金の領収書、搭乗券の半券を提出してください。ユナイテッド航空等、Eチケットと領収書が一緒の場合は、ご署名・クレジット明細をご用意ください。日程表（様式有）を提出してください。核融合科学研究所が契約している海外旅行保険に加入することが可能です。加入を希望する場合は、海外旅行保険連絡票（様式有）を提出してください。</t>
    <rPh sb="13" eb="19">
      <t>コウクウキリヨウラン</t>
    </rPh>
    <rPh sb="20" eb="21">
      <t>ア</t>
    </rPh>
    <rPh sb="142" eb="145">
      <t>ニッテイヒョウ</t>
    </rPh>
    <rPh sb="146" eb="148">
      <t>ヨウシキ</t>
    </rPh>
    <rPh sb="148" eb="149">
      <t>ア</t>
    </rPh>
    <rPh sb="151" eb="153">
      <t>テイシュツ</t>
    </rPh>
    <rPh sb="220" eb="222">
      <t>テイシュツ</t>
    </rPh>
    <phoneticPr fontId="1"/>
  </si>
  <si>
    <t>・宿泊を伴う出張を行った場合は、日程表（様式有）に宿泊施設名等を記入してください。</t>
    <phoneticPr fontId="1"/>
  </si>
  <si>
    <t>・本出張の前後に別の用務が有る場合には、二重払いを避けるために別用務の用務時間や用務場所（機関名）等を連絡事項欄に記入してください。
その際には、当該共同研究費での負担分がわかるよう連絡事項欄に明記してください。</t>
    <rPh sb="1" eb="2">
      <t>ホン</t>
    </rPh>
    <rPh sb="2" eb="4">
      <t>シュッチョウ</t>
    </rPh>
    <rPh sb="5" eb="7">
      <t>ゼンゴ</t>
    </rPh>
    <rPh sb="8" eb="9">
      <t>ベツ</t>
    </rPh>
    <rPh sb="10" eb="12">
      <t>ヨウム</t>
    </rPh>
    <rPh sb="13" eb="14">
      <t>ア</t>
    </rPh>
    <rPh sb="15" eb="17">
      <t>バアイ</t>
    </rPh>
    <rPh sb="20" eb="22">
      <t>ニジュウ</t>
    </rPh>
    <rPh sb="22" eb="23">
      <t>バラ</t>
    </rPh>
    <rPh sb="25" eb="26">
      <t>サ</t>
    </rPh>
    <rPh sb="31" eb="32">
      <t>ベツ</t>
    </rPh>
    <rPh sb="32" eb="34">
      <t>ヨウム</t>
    </rPh>
    <rPh sb="35" eb="37">
      <t>ヨウム</t>
    </rPh>
    <rPh sb="37" eb="39">
      <t>ジカン</t>
    </rPh>
    <rPh sb="40" eb="42">
      <t>ヨウム</t>
    </rPh>
    <rPh sb="42" eb="44">
      <t>バショ</t>
    </rPh>
    <rPh sb="45" eb="47">
      <t>キカン</t>
    </rPh>
    <rPh sb="47" eb="48">
      <t>メイ</t>
    </rPh>
    <rPh sb="49" eb="50">
      <t>トウ</t>
    </rPh>
    <rPh sb="57" eb="59">
      <t>キニュウ</t>
    </rPh>
    <rPh sb="69" eb="70">
      <t>サイ</t>
    </rPh>
    <rPh sb="73" eb="75">
      <t>トウガイ</t>
    </rPh>
    <rPh sb="75" eb="77">
      <t>キョウドウ</t>
    </rPh>
    <rPh sb="77" eb="79">
      <t>ケンキュウ</t>
    </rPh>
    <rPh sb="79" eb="80">
      <t>ヒ</t>
    </rPh>
    <rPh sb="82" eb="85">
      <t>フタンブン</t>
    </rPh>
    <rPh sb="97" eb="99">
      <t>メイキ</t>
    </rPh>
    <phoneticPr fontId="2"/>
  </si>
  <si>
    <t>・用務先において食事等の提供、宿泊の提供、交通手段の提供、公用車の利用があった場合にも、その旨を連絡事項欄に記入してください。</t>
    <rPh sb="15" eb="17">
      <t>シュクハク</t>
    </rPh>
    <rPh sb="18" eb="20">
      <t>テイキョウ</t>
    </rPh>
    <rPh sb="21" eb="25">
      <t>コウツウシュダン</t>
    </rPh>
    <rPh sb="26" eb="28">
      <t>テイキョウ</t>
    </rPh>
    <rPh sb="29" eb="32">
      <t>コウヨウシャ</t>
    </rPh>
    <rPh sb="33" eb="35">
      <t>リヨウ</t>
    </rPh>
    <phoneticPr fontId="1"/>
  </si>
  <si>
    <t>・公用の宿泊施設（公用の宿泊施設とは、国、自治体、大学（国公私立を問わず）等の営利を目的としていない宿泊施設）に宿泊した場合は、宿泊料に応じた調整を行います。公用の宿泊施設に宿泊した場合は、宿泊料が分かる領収書を提出してください。（核融合研の共同研究員宿泊施設に宿泊した場合は不要です。）</t>
    <phoneticPr fontId="1"/>
  </si>
  <si>
    <t>・その他連絡事項がある場合は、連絡事項欄に記入してください。</t>
    <rPh sb="21" eb="23">
      <t>キニュウ</t>
    </rPh>
    <phoneticPr fontId="2"/>
  </si>
  <si>
    <t>・出張報告は、所内世話人が出張者から聞き取りをして記入します。</t>
    <phoneticPr fontId="2"/>
  </si>
  <si>
    <t>・核融合研から、初めて旅費の支給を受ける場合は、「銀行振込依頼書」を財務課経理係宛てに電子メールにて提出してください。様式はHP（https://www.nifs.ac.jp/collaboration/download.html）に掲載しています。提出先メールアドレス（債主登録専用）：bank-info@nifs.ac.jp</t>
    <phoneticPr fontId="1"/>
  </si>
  <si>
    <t>【食事等の提供】有とする場合は次のとおり</t>
    <phoneticPr fontId="1"/>
  </si>
  <si>
    <t>　・　用務先で無償の食事提供を受ける場合</t>
  </si>
  <si>
    <t>【食事等の提供】無とする場合は次のとおり</t>
    <phoneticPr fontId="1"/>
  </si>
  <si>
    <t>　・　食事の提供がない場合</t>
  </si>
  <si>
    <t>　・　軽食（飲み物とつまみ程度）の提供を受ける場合</t>
  </si>
  <si>
    <t>【宿泊の提供】有とする場合は次のとおり</t>
    <phoneticPr fontId="1"/>
  </si>
  <si>
    <t>　・　自宅や知人宅等で宿泊する場合 （例：「宿泊提供有 4/3自宅宿泊」）</t>
    <rPh sb="22" eb="26">
      <t>シュクハクテイキョウ</t>
    </rPh>
    <phoneticPr fontId="1"/>
  </si>
  <si>
    <t>　※知人宅に宿泊した場合で、食事相当額のみ必要な場合は、その旨記載する</t>
  </si>
  <si>
    <t xml:space="preserve"> 　　（例：「宿泊提供有 4/3知人宅（食事相当額要）」）</t>
    <rPh sb="7" eb="11">
      <t>シュクハクテイキョウ</t>
    </rPh>
    <phoneticPr fontId="1"/>
  </si>
  <si>
    <t>【交通手段の提供】有とする場合は次のとおり</t>
    <phoneticPr fontId="1"/>
  </si>
  <si>
    <t>　・　空港から用務先まで送迎がある場合</t>
  </si>
  <si>
    <t>　・　リムジンバスチケット等の提供がある場合</t>
  </si>
  <si>
    <t>　※有の場合は、経路を記載する （例： 「交通手段の提供有 新千歳空港－札幌市内（往復送迎）」、</t>
    <rPh sb="21" eb="25">
      <t>コウツウシュダン</t>
    </rPh>
    <rPh sb="26" eb="28">
      <t>テイキョウ</t>
    </rPh>
    <phoneticPr fontId="1"/>
  </si>
  <si>
    <t xml:space="preserve"> 　　　　　　　　　　　　　　　　　　　   　「交通手段の提供有 ○○－○○リムジンバスチケット」等）</t>
    <phoneticPr fontId="1"/>
  </si>
  <si>
    <t>＜申込書提出時必要書類＞</t>
    <rPh sb="1" eb="4">
      <t>モウシコミショ</t>
    </rPh>
    <rPh sb="4" eb="7">
      <t>テイシュツジ</t>
    </rPh>
    <rPh sb="7" eb="11">
      <t>ヒツヨウショルイ</t>
    </rPh>
    <phoneticPr fontId="1"/>
  </si>
  <si>
    <t>・航空券見積書、スケジュール（旅程）がわかる書類</t>
    <phoneticPr fontId="1"/>
  </si>
  <si>
    <t>・日程表（様式有）</t>
    <phoneticPr fontId="1"/>
  </si>
  <si>
    <t>・海外旅行保険の連絡票（様式有・希望者のみ）</t>
    <rPh sb="16" eb="19">
      <t>キボウシャ</t>
    </rPh>
    <phoneticPr fontId="1"/>
  </si>
  <si>
    <t>＜出張報告時必要書類＞</t>
    <rPh sb="1" eb="3">
      <t>シュッチョウ</t>
    </rPh>
    <rPh sb="3" eb="6">
      <t>ホウコクジ</t>
    </rPh>
    <rPh sb="6" eb="10">
      <t>ヒツヨウショルイ</t>
    </rPh>
    <phoneticPr fontId="1"/>
  </si>
  <si>
    <t>・航空券の半券原本（全行程分）（電子搭乗券の場合はスクリーンショット可）</t>
    <phoneticPr fontId="1"/>
  </si>
  <si>
    <t>・航空券の領収書（WEB手配の場合はPDF可）</t>
    <phoneticPr fontId="1"/>
  </si>
  <si>
    <t>・電子渡航認証許可画面（支払い受領画面）のPDFとクレジットカード明細（電子渡航証が必要な場合のみ）</t>
    <rPh sb="1" eb="3">
      <t>デンシ</t>
    </rPh>
    <rPh sb="36" eb="41">
      <t>デンシトコウショウ</t>
    </rPh>
    <rPh sb="42" eb="44">
      <t>ヒツヨウ</t>
    </rPh>
    <rPh sb="45" eb="47">
      <t>バアイ</t>
    </rPh>
    <phoneticPr fontId="1"/>
  </si>
  <si>
    <t>・核融合科学研究所が契約している海外旅行保険に加入することが可能です。加入を希望する場合は、海外旅行保険連絡票（様式有）を提出してください。様式はHP（https://www.nifs.ac.jp/collaboration/download.html）に掲載しています。</t>
    <phoneticPr fontId="1"/>
  </si>
  <si>
    <t>マックスプランク・プラズマ物理研究所</t>
    <rPh sb="13" eb="18">
      <t>ブツリケンキュウジョ</t>
    </rPh>
    <phoneticPr fontId="1"/>
  </si>
  <si>
    <t>大型　装置夫</t>
    <rPh sb="0" eb="2">
      <t>オオガタ</t>
    </rPh>
    <rPh sb="3" eb="5">
      <t>ソウチ</t>
    </rPh>
    <rPh sb="5" eb="6">
      <t>オット</t>
    </rPh>
    <phoneticPr fontId="1"/>
  </si>
  <si>
    <t>大型装置利用共同研究大型装置利用共同研究大型装置利用共同研究</t>
    <rPh sb="0" eb="10">
      <t>オオガタソウチリヨウキョウドウケンキュウ</t>
    </rPh>
    <rPh sb="10" eb="20">
      <t>オオガタソウチリヨウキョウドウケンキュウ</t>
    </rPh>
    <rPh sb="20" eb="30">
      <t>オオガタソウチリヨウキョウドウケンキュウ</t>
    </rPh>
    <phoneticPr fontId="1"/>
  </si>
  <si>
    <t>NIFS99****001</t>
    <phoneticPr fontId="1"/>
  </si>
  <si>
    <t>食事の提供 有4/8(夜)、4/9(昼)、4/10(夜)。
宿泊提供 有 4/3知人宅（食事相当額要）。
交通手段の提供 有 ミュンヘン空港－マックスプランク・プラズマ物理研究所（4/3、4/9）。</t>
    <rPh sb="6" eb="7">
      <t>アリ</t>
    </rPh>
    <rPh sb="84" eb="89">
      <t>ブツリケンキュウジョ</t>
    </rPh>
    <phoneticPr fontId="1"/>
  </si>
  <si>
    <t>装置　利用人</t>
    <rPh sb="0" eb="2">
      <t>ソウチ</t>
    </rPh>
    <rPh sb="3" eb="5">
      <t>リヨウ</t>
    </rPh>
    <rPh sb="5" eb="6">
      <t>ヒト</t>
    </rPh>
    <phoneticPr fontId="1"/>
  </si>
  <si>
    <t>・この出張申込書は、各研究課題の所内世話人を通して出張日の30日前までに研究支援係へ提出してください。</t>
    <rPh sb="22" eb="23">
      <t>トオ</t>
    </rPh>
    <rPh sb="25" eb="27">
      <t>シュッチョウ</t>
    </rPh>
    <rPh sb="27" eb="28">
      <t>ビ</t>
    </rPh>
    <rPh sb="31" eb="32">
      <t>ニチ</t>
    </rPh>
    <rPh sb="32" eb="33">
      <t>マエ</t>
    </rPh>
    <rPh sb="36" eb="38">
      <t>ケンキュウ</t>
    </rPh>
    <rPh sb="38" eb="40">
      <t>シエン</t>
    </rPh>
    <rPh sb="40" eb="41">
      <t>カカリ</t>
    </rPh>
    <phoneticPr fontId="2"/>
  </si>
  <si>
    <t>・旅費支給においては、核融合科学研究所の支給ルールにもとづいて支給されます。公共交通機関での移動が原則となります。外国出張の場合には現地の交通費も実費精算となりますので、利用した場合には領収書等と出発地、到着地、運賃等がわかるもの（チケット等）が必要です。ただし、目的地と同一市内を移動する交通費は日当で賄うことになりますので不要です。</t>
    <rPh sb="1" eb="3">
      <t>リョヒ</t>
    </rPh>
    <rPh sb="3" eb="5">
      <t>シキュウ</t>
    </rPh>
    <rPh sb="11" eb="19">
      <t>カクユウゴウカガクケンキュウショ</t>
    </rPh>
    <rPh sb="20" eb="22">
      <t>シキュウ</t>
    </rPh>
    <rPh sb="31" eb="33">
      <t>シキュウ</t>
    </rPh>
    <rPh sb="38" eb="44">
      <t>コウキョウコウツウキカン</t>
    </rPh>
    <rPh sb="46" eb="48">
      <t>イドウ</t>
    </rPh>
    <rPh sb="49" eb="51">
      <t>ゲンソク</t>
    </rPh>
    <phoneticPr fontId="2"/>
  </si>
  <si>
    <t>・電子渡航証（例：米国ESTA、豪州ETAS）を申請する必要がある場合は、申請費用の支給を受けることができます。（過去に申請済みの場合は、必ず有効期限等をご確認の上、今回申請する必要があるかご確認ください。）渡航認証許可画面（支払い受領画面）のPDFとクレジットカード明細（該当箇所とフルネーム以外は黒く塗りつぶしてください。明細に氏名の記載がない場合は、紙に出力したものにリアルペン（インクペン）で署名いただいた後、事前にPDFでお送りください。署名原本は出張後に航空券の半券とともにご郵送お願いします。）をご提出ください。</t>
  </si>
  <si>
    <t>　※日付及び朝、昼、夜を記載する （例：「食事の提供有 4/8(夜)、4/9(昼)、4/10(夜)」）</t>
    <rPh sb="24" eb="26">
      <t>テイキョウ</t>
    </rPh>
    <rPh sb="26" eb="27">
      <t>アリ</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</si>
</sst>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F800]dddd\,\ mmmm\ dd\,\ yyyy"/>
    <numFmt numFmtId="177" formatCode="\(##&quot;日&quot;&quot;間&quot;\)"/>
    <numFmt numFmtId="178" formatCode="yyyy/m/d;;"/>
  </numFmts>
  <fonts count="15">
    <font>
      <sz val="11"/>
      <color theme="1"/>
      <name val="游ゴシック"/>
      <family val="2"/>
      <scheme val="minor"/>
    </font>
    <font>
      <sz val="6"/>
      <name val="游ゴシック"/>
      <family val="3"/>
      <charset val="128"/>
      <scheme val="minor"/>
    </font>
    <font>
      <sz val="6"/>
      <name val="游ゴシック"/>
      <family val="2"/>
      <charset val="128"/>
      <scheme val="minor"/>
    </font>
    <font>
      <sz val="16"/>
      <color theme="1"/>
      <name val="游ゴシック"/>
      <family val="3"/>
      <charset val="128"/>
      <scheme val="minor"/>
    </font>
    <font>
      <sz val="14"/>
      <color theme="1"/>
      <name val="游ゴシック"/>
      <family val="3"/>
      <charset val="128"/>
      <scheme val="minor"/>
    </font>
    <font>
      <sz val="11"/>
      <color theme="1"/>
      <name val="游ゴシック"/>
      <family val="3"/>
      <charset val="128"/>
      <scheme val="minor"/>
    </font>
    <font>
      <sz val="10"/>
      <color theme="1"/>
      <name val="游ゴシック"/>
      <family val="3"/>
      <charset val="128"/>
      <scheme val="minor"/>
    </font>
    <font>
      <sz val="11"/>
      <color theme="0"/>
      <name val="游ゴシック"/>
      <family val="3"/>
      <charset val="128"/>
      <scheme val="minor"/>
    </font>
    <font>
      <sz val="11"/>
      <color rgb="FFFF0000"/>
      <name val="游ゴシック"/>
      <family val="3"/>
      <charset val="128"/>
      <scheme val="minor"/>
    </font>
    <font>
      <sz val="11"/>
      <name val="游ゴシック"/>
      <family val="3"/>
      <charset val="128"/>
      <scheme val="minor"/>
    </font>
    <font>
      <sz val="11"/>
      <name val="游ゴシック"/>
      <family val="2"/>
      <scheme val="minor"/>
    </font>
    <font>
      <sz val="10.5"/>
      <name val="Meiryo"/>
      <family val="3"/>
      <charset val="128"/>
    </font>
    <font>
      <b/>
      <sz val="14"/>
      <color rgb="FFFFFFFF"/>
      <name val="Meiryo"/>
      <family val="3"/>
      <charset val="128"/>
    </font>
    <font>
      <b/>
      <sz val="10.5"/>
      <color rgb="FF1F1F1F"/>
      <name val="Meiryo"/>
      <family val="3"/>
      <charset val="128"/>
    </font>
    <font>
      <sz val="10"/>
      <name val="Meiryo"/>
      <family val="3"/>
      <charset val="128"/>
    </font>
  </fonts>
  <fills count="10">
    <fill>
      <patternFill patternType="none"/>
    </fill>
    <fill>
      <patternFill patternType="gray125"/>
    </fill>
    <fill>
      <patternFill patternType="solid">
        <fgColor rgb="FFFFFF00"/>
        <bgColor indexed="64"/>
      </patternFill>
    </fill>
    <fill>
      <patternFill patternType="solid">
        <fgColor theme="5" tint="0.79998168889431442"/>
        <bgColor indexed="64"/>
      </patternFill>
    </fill>
    <fill>
      <patternFill patternType="solid">
        <fgColor rgb="FF1F4E78"/>
        <bgColor indexed="64"/>
      </patternFill>
    </fill>
    <fill>
      <patternFill patternType="solid">
        <fgColor rgb="FFD9EAF7"/>
        <bgColor indexed="64"/>
      </patternFill>
    </fill>
    <fill>
      <patternFill patternType="solid">
        <fgColor rgb="FFF8FBFF"/>
        <bgColor indexed="64"/>
      </patternFill>
    </fill>
    <fill>
      <patternFill patternType="solid">
        <fgColor rgb="FFFBFBFB"/>
        <bgColor indexed="64"/>
      </patternFill>
    </fill>
    <fill>
      <patternFill patternType="solid">
        <fgColor theme="5" tint="0.59999389629810485"/>
        <bgColor indexed="64"/>
      </patternFill>
    </fill>
    <fill>
      <patternFill patternType="solid">
        <fgColor theme="7" tint="0.79998168889431442"/>
        <bgColor indexed="64"/>
      </patternFill>
    </fill>
  </fills>
  <borders count="23">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style="thin">
        <color auto="1"/>
      </left>
      <right/>
      <top/>
      <bottom/>
      <diagonal/>
    </border>
    <border>
      <left/>
      <right style="thin">
        <color auto="1"/>
      </right>
      <top/>
      <bottom/>
      <diagonal/>
    </border>
    <border>
      <left/>
      <right/>
      <top/>
      <bottom style="thin">
        <color auto="1"/>
      </bottom>
      <diagonal/>
    </border>
    <border>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dotted">
        <color auto="1"/>
      </left>
      <right style="thin">
        <color auto="1"/>
      </right>
      <top style="thin">
        <color auto="1"/>
      </top>
      <bottom/>
      <diagonal/>
    </border>
    <border>
      <left style="dotted">
        <color auto="1"/>
      </left>
      <right style="thin">
        <color auto="1"/>
      </right>
      <top/>
      <bottom/>
      <diagonal/>
    </border>
    <border>
      <left style="dotted">
        <color auto="1"/>
      </left>
      <right style="thin">
        <color auto="1"/>
      </right>
      <top/>
      <bottom style="thin">
        <color auto="1"/>
      </bottom>
      <diagonal/>
    </border>
    <border>
      <left/>
      <right/>
      <top/>
      <bottom style="medium">
        <color rgb="FF7F8C8D"/>
      </bottom>
      <diagonal/>
    </border>
    <border>
      <left/>
      <right/>
      <top style="medium">
        <color rgb="FF7F8C8D"/>
      </top>
      <bottom/>
      <diagonal/>
    </border>
  </borders>
  <cellStyleXfs count="1">
    <xf numFmtId="0" fontId="0" fillId="0" borderId="0"/>
  </cellStyleXfs>
  <cellXfs count="142">
    <xf numFmtId="0" fontId="0" fillId="0" borderId="0" xfId="0"/>
    <xf numFmtId="0" fontId="0" fillId="0" borderId="0" xfId="0" applyAlignment="1">
      <alignment vertical="center"/>
    </xf>
    <xf numFmtId="0" fontId="0" fillId="0" borderId="0" xfId="0" applyAlignment="1">
      <alignment horizontal="center" vertical="center"/>
    </xf>
    <xf numFmtId="0" fontId="5" fillId="0" borderId="1" xfId="0" applyFont="1" applyBorder="1" applyAlignment="1">
      <alignment horizontal="center" vertical="center"/>
    </xf>
    <xf numFmtId="0" fontId="0" fillId="0" borderId="0" xfId="0" applyAlignment="1">
      <alignment horizontal="left" vertical="top"/>
    </xf>
    <xf numFmtId="0" fontId="0" fillId="0" borderId="0" xfId="0" applyAlignment="1">
      <alignment vertical="top"/>
    </xf>
    <xf numFmtId="14" fontId="5" fillId="0" borderId="3" xfId="0" applyNumberFormat="1" applyFont="1" applyBorder="1" applyAlignment="1">
      <alignment horizontal="center" vertical="center"/>
    </xf>
    <xf numFmtId="0" fontId="5" fillId="0" borderId="9" xfId="0" applyFont="1" applyBorder="1" applyAlignment="1">
      <alignment horizontal="center" vertical="center"/>
    </xf>
    <xf numFmtId="14" fontId="5" fillId="0" borderId="4" xfId="0" applyNumberFormat="1" applyFont="1" applyBorder="1" applyAlignment="1">
      <alignment horizontal="center" vertical="center"/>
    </xf>
    <xf numFmtId="14" fontId="5" fillId="0" borderId="13" xfId="0" applyNumberFormat="1" applyFont="1" applyBorder="1" applyAlignment="1">
      <alignment vertical="center"/>
    </xf>
    <xf numFmtId="14" fontId="5" fillId="0" borderId="7" xfId="0" quotePrefix="1" applyNumberFormat="1" applyFont="1" applyBorder="1" applyAlignment="1">
      <alignment horizontal="center" vertical="center"/>
    </xf>
    <xf numFmtId="14" fontId="5" fillId="0" borderId="13" xfId="0" applyNumberFormat="1" applyFont="1" applyBorder="1" applyAlignment="1">
      <alignment horizontal="center" vertical="center"/>
    </xf>
    <xf numFmtId="14" fontId="5" fillId="0" borderId="7" xfId="0" applyNumberFormat="1" applyFont="1" applyBorder="1" applyAlignment="1">
      <alignment horizontal="center" vertical="center"/>
    </xf>
    <xf numFmtId="20" fontId="5" fillId="0" borderId="7" xfId="0" applyNumberFormat="1" applyFont="1" applyBorder="1" applyAlignment="1">
      <alignment horizontal="center" vertical="center"/>
    </xf>
    <xf numFmtId="0" fontId="5" fillId="0" borderId="13" xfId="0" applyFont="1" applyBorder="1" applyAlignment="1">
      <alignment horizontal="center" vertical="center"/>
    </xf>
    <xf numFmtId="0" fontId="5" fillId="0" borderId="7" xfId="0" applyFont="1" applyBorder="1" applyAlignment="1" applyProtection="1">
      <alignment horizontal="center" vertical="center"/>
      <protection locked="0"/>
    </xf>
    <xf numFmtId="0" fontId="5" fillId="0" borderId="14" xfId="0" applyFont="1" applyBorder="1" applyAlignment="1" applyProtection="1">
      <alignment vertical="center"/>
      <protection locked="0"/>
    </xf>
    <xf numFmtId="0" fontId="5" fillId="0" borderId="15" xfId="0" applyFont="1" applyBorder="1" applyAlignment="1" applyProtection="1">
      <alignment vertical="center"/>
      <protection locked="0"/>
    </xf>
    <xf numFmtId="0" fontId="7" fillId="0" borderId="0" xfId="0" applyFont="1" applyAlignment="1" applyProtection="1">
      <alignment vertical="center"/>
      <protection locked="0"/>
    </xf>
    <xf numFmtId="0" fontId="5" fillId="3" borderId="7" xfId="0" applyFont="1" applyFill="1" applyBorder="1" applyAlignment="1">
      <alignment horizontal="center" vertical="center"/>
    </xf>
    <xf numFmtId="0" fontId="5" fillId="0" borderId="0" xfId="0" applyFont="1" applyAlignment="1" applyProtection="1">
      <alignment vertical="center"/>
      <protection locked="0"/>
    </xf>
    <xf numFmtId="0" fontId="5" fillId="3" borderId="10" xfId="0" applyFont="1" applyFill="1" applyBorder="1" applyAlignment="1">
      <alignment vertical="center"/>
    </xf>
    <xf numFmtId="0" fontId="5" fillId="3" borderId="14" xfId="0" applyFont="1" applyFill="1" applyBorder="1" applyAlignment="1">
      <alignment horizontal="center" vertical="center"/>
    </xf>
    <xf numFmtId="0" fontId="5" fillId="3" borderId="11" xfId="0" applyFont="1" applyFill="1" applyBorder="1" applyAlignment="1">
      <alignment horizontal="center" vertical="center"/>
    </xf>
    <xf numFmtId="0" fontId="5" fillId="3" borderId="14" xfId="0" applyFont="1" applyFill="1" applyBorder="1" applyAlignment="1">
      <alignment vertical="center" wrapText="1"/>
    </xf>
    <xf numFmtId="14" fontId="5" fillId="0" borderId="3" xfId="0" applyNumberFormat="1" applyFont="1" applyBorder="1" applyAlignment="1" applyProtection="1">
      <alignment vertical="center"/>
      <protection locked="0"/>
    </xf>
    <xf numFmtId="14" fontId="5" fillId="0" borderId="9" xfId="0" applyNumberFormat="1" applyFont="1" applyBorder="1" applyAlignment="1" applyProtection="1">
      <alignment vertical="center"/>
      <protection locked="0"/>
    </xf>
    <xf numFmtId="178" fontId="5" fillId="0" borderId="1" xfId="0" applyNumberFormat="1" applyFont="1" applyBorder="1" applyAlignment="1" applyProtection="1">
      <alignment horizontal="right" vertical="center"/>
      <protection locked="0"/>
    </xf>
    <xf numFmtId="20" fontId="5" fillId="0" borderId="7" xfId="0" applyNumberFormat="1" applyFont="1" applyBorder="1" applyAlignment="1" applyProtection="1">
      <alignment vertical="center"/>
      <protection locked="0"/>
    </xf>
    <xf numFmtId="14" fontId="5" fillId="0" borderId="9" xfId="0" applyNumberFormat="1" applyFont="1" applyBorder="1" applyAlignment="1">
      <alignment horizontal="center" vertical="center"/>
    </xf>
    <xf numFmtId="20" fontId="5" fillId="0" borderId="7" xfId="0" applyNumberFormat="1" applyFont="1" applyBorder="1" applyAlignment="1" applyProtection="1">
      <alignment horizontal="right" vertical="center"/>
      <protection locked="0"/>
    </xf>
    <xf numFmtId="0" fontId="0" fillId="0" borderId="0" xfId="0" applyAlignment="1">
      <alignment vertical="top" wrapText="1"/>
    </xf>
    <xf numFmtId="0" fontId="5" fillId="3" borderId="7" xfId="0" applyFont="1" applyFill="1" applyBorder="1" applyAlignment="1">
      <alignment horizontal="center" vertical="center" wrapText="1"/>
    </xf>
    <xf numFmtId="14" fontId="5" fillId="3" borderId="7" xfId="0" applyNumberFormat="1" applyFont="1" applyFill="1" applyBorder="1" applyAlignment="1">
      <alignment horizontal="center" vertical="center"/>
    </xf>
    <xf numFmtId="0" fontId="6" fillId="0" borderId="7" xfId="0" applyFont="1" applyBorder="1" applyAlignment="1">
      <alignment horizontal="center" vertical="center"/>
    </xf>
    <xf numFmtId="0" fontId="5" fillId="0" borderId="3" xfId="0" applyFont="1" applyBorder="1" applyAlignment="1" applyProtection="1">
      <alignment horizontal="left" vertical="top"/>
      <protection locked="0"/>
    </xf>
    <xf numFmtId="0" fontId="5" fillId="0" borderId="9" xfId="0" applyFont="1" applyBorder="1" applyAlignment="1" applyProtection="1">
      <alignment horizontal="left" vertical="top"/>
      <protection locked="0"/>
    </xf>
    <xf numFmtId="0" fontId="5" fillId="0" borderId="10" xfId="0" applyFont="1" applyBorder="1" applyAlignment="1" applyProtection="1">
      <alignment horizontal="left" vertical="top"/>
      <protection locked="0"/>
    </xf>
    <xf numFmtId="0" fontId="5" fillId="0" borderId="0" xfId="0" applyFont="1" applyAlignment="1" applyProtection="1">
      <alignment horizontal="left" vertical="top"/>
      <protection locked="0"/>
    </xf>
    <xf numFmtId="0" fontId="5" fillId="0" borderId="5" xfId="0" applyFont="1" applyBorder="1" applyAlignment="1" applyProtection="1">
      <alignment horizontal="left" vertical="top"/>
      <protection locked="0"/>
    </xf>
    <xf numFmtId="0" fontId="5" fillId="0" borderId="12" xfId="0" applyFont="1" applyBorder="1" applyAlignment="1" applyProtection="1">
      <alignment horizontal="left" vertical="top"/>
      <protection locked="0"/>
    </xf>
    <xf numFmtId="0" fontId="9" fillId="0" borderId="0" xfId="0" applyFont="1" applyAlignment="1">
      <alignment vertical="center"/>
    </xf>
    <xf numFmtId="0" fontId="10" fillId="2" borderId="0" xfId="0" applyFont="1" applyFill="1" applyAlignment="1">
      <alignment vertical="center"/>
    </xf>
    <xf numFmtId="14" fontId="0" fillId="0" borderId="0" xfId="0" applyNumberFormat="1" applyAlignment="1">
      <alignment horizontal="left" vertical="top"/>
    </xf>
    <xf numFmtId="0" fontId="6" fillId="0" borderId="0" xfId="0" applyFont="1" applyAlignment="1">
      <alignment vertical="top" wrapText="1"/>
    </xf>
    <xf numFmtId="0" fontId="6" fillId="0" borderId="0" xfId="0" applyFont="1" applyAlignment="1">
      <alignment vertical="center" wrapText="1"/>
    </xf>
    <xf numFmtId="0" fontId="3" fillId="0" borderId="0" xfId="0" applyFont="1" applyAlignment="1">
      <alignment vertical="center"/>
    </xf>
    <xf numFmtId="0" fontId="4" fillId="0" borderId="0" xfId="0" applyFont="1" applyAlignment="1">
      <alignment vertical="center"/>
    </xf>
    <xf numFmtId="0" fontId="3" fillId="0" borderId="16" xfId="0" applyFont="1" applyBorder="1" applyAlignment="1">
      <alignment vertical="center"/>
    </xf>
    <xf numFmtId="0" fontId="4" fillId="0" borderId="17" xfId="0" applyFont="1" applyBorder="1" applyAlignment="1">
      <alignment vertical="center"/>
    </xf>
    <xf numFmtId="0" fontId="6" fillId="0" borderId="18" xfId="0" applyFont="1" applyBorder="1" applyAlignment="1">
      <alignment horizontal="center" vertical="center" wrapText="1"/>
    </xf>
    <xf numFmtId="0" fontId="11" fillId="0" borderId="0" xfId="0" applyFont="1" applyAlignment="1">
      <alignment vertical="top" wrapText="1"/>
    </xf>
    <xf numFmtId="0" fontId="13" fillId="5" borderId="21" xfId="0" applyFont="1" applyFill="1" applyBorder="1" applyAlignment="1">
      <alignment vertical="top" wrapText="1"/>
    </xf>
    <xf numFmtId="0" fontId="11" fillId="7" borderId="0" xfId="0" applyFont="1" applyFill="1" applyAlignment="1">
      <alignment vertical="top" wrapText="1"/>
    </xf>
    <xf numFmtId="0" fontId="13" fillId="5" borderId="21" xfId="0" applyFont="1" applyFill="1" applyBorder="1" applyAlignment="1">
      <alignment vertical="top"/>
    </xf>
    <xf numFmtId="0" fontId="14" fillId="3" borderId="0" xfId="0" applyFont="1" applyFill="1" applyAlignment="1">
      <alignment horizontal="left" vertical="top" wrapText="1"/>
    </xf>
    <xf numFmtId="0" fontId="14" fillId="3" borderId="0" xfId="0" applyFont="1" applyFill="1" applyAlignment="1">
      <alignment horizontal="left" vertical="top"/>
    </xf>
    <xf numFmtId="0" fontId="13" fillId="8" borderId="21" xfId="0" applyFont="1" applyFill="1" applyBorder="1" applyAlignment="1">
      <alignment horizontal="left" vertical="top" wrapText="1"/>
    </xf>
    <xf numFmtId="0" fontId="13" fillId="8" borderId="21" xfId="0" applyFont="1" applyFill="1" applyBorder="1" applyAlignment="1">
      <alignment horizontal="left" vertical="top"/>
    </xf>
    <xf numFmtId="0" fontId="13" fillId="9" borderId="21" xfId="0" applyFont="1" applyFill="1" applyBorder="1" applyAlignment="1">
      <alignment vertical="top"/>
    </xf>
    <xf numFmtId="0" fontId="13" fillId="9" borderId="21" xfId="0" applyFont="1" applyFill="1" applyBorder="1" applyAlignment="1">
      <alignment vertical="top" wrapText="1"/>
    </xf>
    <xf numFmtId="0" fontId="14" fillId="7" borderId="0" xfId="0" applyFont="1" applyFill="1" applyAlignment="1">
      <alignment vertical="top" wrapText="1"/>
    </xf>
    <xf numFmtId="0" fontId="14" fillId="0" borderId="0" xfId="0" applyFont="1" applyAlignment="1">
      <alignment vertical="top" wrapText="1"/>
    </xf>
    <xf numFmtId="0" fontId="14" fillId="7" borderId="22" xfId="0" applyFont="1" applyFill="1" applyBorder="1" applyAlignment="1">
      <alignment vertical="top" wrapText="1"/>
    </xf>
    <xf numFmtId="0" fontId="14" fillId="0" borderId="22" xfId="0" applyFont="1" applyBorder="1" applyAlignment="1">
      <alignment vertical="top" wrapText="1"/>
    </xf>
    <xf numFmtId="0" fontId="12" fillId="4" borderId="0" xfId="0" applyFont="1" applyFill="1" applyAlignment="1">
      <alignment horizontal="center" vertical="center" wrapText="1"/>
    </xf>
    <xf numFmtId="0" fontId="11" fillId="6" borderId="0" xfId="0" applyFont="1" applyFill="1" applyAlignment="1">
      <alignment vertical="top" wrapText="1"/>
    </xf>
    <xf numFmtId="0" fontId="11" fillId="6" borderId="0" xfId="0" applyFont="1" applyFill="1" applyAlignment="1">
      <alignment horizontal="left" vertical="top" wrapText="1"/>
    </xf>
    <xf numFmtId="0" fontId="11" fillId="0" borderId="0" xfId="0" applyFont="1" applyAlignment="1">
      <alignment vertical="top" wrapText="1"/>
    </xf>
    <xf numFmtId="0" fontId="11" fillId="3" borderId="0" xfId="0" applyFont="1" applyFill="1" applyAlignment="1">
      <alignment horizontal="left" vertical="top" wrapText="1"/>
    </xf>
    <xf numFmtId="0" fontId="14" fillId="0" borderId="0" xfId="0" applyFont="1" applyAlignment="1">
      <alignment horizontal="left" vertical="top" wrapText="1"/>
    </xf>
    <xf numFmtId="0" fontId="11" fillId="0" borderId="0" xfId="0" applyFont="1" applyAlignment="1">
      <alignment horizontal="left" vertical="top" wrapText="1" indent="2"/>
    </xf>
    <xf numFmtId="0" fontId="11" fillId="0" borderId="0" xfId="0" applyFont="1" applyAlignment="1">
      <alignment horizontal="left" vertical="top" wrapTex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176" fontId="0" fillId="0" borderId="0" xfId="0" applyNumberFormat="1" applyAlignment="1">
      <alignment horizontal="left" vertical="center"/>
    </xf>
    <xf numFmtId="0" fontId="5" fillId="0" borderId="0" xfId="0" applyFont="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0" fillId="0" borderId="0" xfId="0" applyAlignment="1">
      <alignment horizontal="left" vertical="center"/>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3" xfId="0" applyFont="1" applyBorder="1" applyAlignment="1">
      <alignment horizontal="left" vertical="top" wrapText="1"/>
    </xf>
    <xf numFmtId="0" fontId="6" fillId="0" borderId="9" xfId="0" applyFont="1" applyBorder="1" applyAlignment="1">
      <alignment horizontal="left" vertical="top" wrapText="1"/>
    </xf>
    <xf numFmtId="0" fontId="6" fillId="0" borderId="10"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6" fillId="0" borderId="12" xfId="0" applyFont="1" applyBorder="1" applyAlignment="1">
      <alignment horizontal="left" vertical="top" wrapText="1"/>
    </xf>
    <xf numFmtId="0" fontId="5" fillId="0" borderId="13" xfId="0" applyFont="1" applyBorder="1" applyAlignment="1">
      <alignment horizontal="center" vertical="center"/>
    </xf>
    <xf numFmtId="0" fontId="5" fillId="0" borderId="3" xfId="0" applyFont="1" applyBorder="1" applyAlignment="1">
      <alignment horizontal="center" vertical="center" wrapText="1"/>
    </xf>
    <xf numFmtId="0" fontId="5" fillId="0" borderId="9"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177" fontId="5" fillId="0" borderId="5" xfId="0" applyNumberFormat="1" applyFont="1" applyBorder="1" applyAlignment="1">
      <alignment horizontal="center" vertical="center"/>
    </xf>
    <xf numFmtId="177" fontId="5" fillId="0" borderId="12" xfId="0" applyNumberFormat="1" applyFont="1" applyBorder="1" applyAlignment="1">
      <alignment horizontal="center" vertical="center"/>
    </xf>
    <xf numFmtId="177" fontId="5" fillId="0" borderId="6" xfId="0" applyNumberFormat="1" applyFont="1" applyBorder="1" applyAlignment="1">
      <alignment horizontal="center" vertical="center"/>
    </xf>
    <xf numFmtId="0" fontId="5" fillId="0" borderId="8" xfId="0" applyFont="1" applyBorder="1" applyAlignment="1" applyProtection="1">
      <alignment horizontal="left" vertical="top" wrapText="1"/>
      <protection locked="0"/>
    </xf>
    <xf numFmtId="0" fontId="5" fillId="0" borderId="15" xfId="0" applyFont="1" applyBorder="1" applyAlignment="1" applyProtection="1">
      <alignment horizontal="left" vertical="top" wrapText="1"/>
      <protection locked="0"/>
    </xf>
    <xf numFmtId="0" fontId="5" fillId="3" borderId="1"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176" fontId="5" fillId="0" borderId="3" xfId="0" applyNumberFormat="1" applyFont="1" applyBorder="1" applyAlignment="1" applyProtection="1">
      <alignment horizontal="center" vertical="center"/>
      <protection locked="0"/>
    </xf>
    <xf numFmtId="176" fontId="5" fillId="0" borderId="9" xfId="0" applyNumberFormat="1" applyFont="1" applyBorder="1" applyAlignment="1" applyProtection="1">
      <alignment horizontal="center" vertical="center"/>
      <protection locked="0"/>
    </xf>
    <xf numFmtId="176" fontId="5" fillId="0" borderId="4" xfId="0" applyNumberFormat="1" applyFont="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0" fontId="5" fillId="0" borderId="13" xfId="0" applyFont="1" applyBorder="1" applyAlignment="1" applyProtection="1">
      <alignment horizontal="center" vertical="center"/>
      <protection locked="0"/>
    </xf>
    <xf numFmtId="0" fontId="5" fillId="0" borderId="2" xfId="0" applyFont="1" applyBorder="1" applyAlignment="1" applyProtection="1">
      <alignment horizontal="center" vertical="center"/>
      <protection locked="0"/>
    </xf>
    <xf numFmtId="177" fontId="5" fillId="0" borderId="1" xfId="0" applyNumberFormat="1" applyFont="1" applyBorder="1" applyAlignment="1">
      <alignment horizontal="center" vertical="center"/>
    </xf>
    <xf numFmtId="177" fontId="5" fillId="0" borderId="13" xfId="0" applyNumberFormat="1" applyFont="1" applyBorder="1" applyAlignment="1">
      <alignment horizontal="center" vertical="center"/>
    </xf>
    <xf numFmtId="177" fontId="5" fillId="0" borderId="2" xfId="0" applyNumberFormat="1" applyFont="1" applyBorder="1" applyAlignment="1">
      <alignment horizontal="center" vertical="center"/>
    </xf>
    <xf numFmtId="0" fontId="5" fillId="0" borderId="8" xfId="0" applyFont="1" applyBorder="1" applyAlignment="1" applyProtection="1">
      <alignment horizontal="center" vertical="center" wrapText="1"/>
      <protection locked="0"/>
    </xf>
    <xf numFmtId="0" fontId="5" fillId="0" borderId="15" xfId="0" applyFont="1" applyBorder="1" applyAlignment="1" applyProtection="1">
      <alignment horizontal="center" vertical="center" wrapText="1"/>
      <protection locked="0"/>
    </xf>
    <xf numFmtId="0" fontId="5" fillId="3" borderId="1" xfId="0" applyFont="1" applyFill="1" applyBorder="1" applyAlignment="1">
      <alignment horizontal="left" vertical="center"/>
    </xf>
    <xf numFmtId="0" fontId="5" fillId="3" borderId="13" xfId="0" applyFont="1" applyFill="1" applyBorder="1" applyAlignment="1">
      <alignment horizontal="left" vertical="center"/>
    </xf>
    <xf numFmtId="0" fontId="5" fillId="3" borderId="2" xfId="0" applyFont="1" applyFill="1" applyBorder="1" applyAlignment="1">
      <alignment horizontal="left" vertical="center"/>
    </xf>
    <xf numFmtId="0" fontId="5" fillId="0" borderId="1" xfId="0" applyFont="1" applyBorder="1" applyAlignment="1" applyProtection="1">
      <alignment horizontal="left" vertical="center" wrapText="1"/>
      <protection locked="0"/>
    </xf>
    <xf numFmtId="0" fontId="5" fillId="0" borderId="13" xfId="0" applyFont="1" applyBorder="1" applyAlignment="1" applyProtection="1">
      <alignment horizontal="left" vertical="center" wrapText="1"/>
      <protection locked="0"/>
    </xf>
    <xf numFmtId="0" fontId="5" fillId="0" borderId="2" xfId="0" applyFont="1" applyBorder="1" applyAlignment="1" applyProtection="1">
      <alignment horizontal="left" vertical="center" wrapText="1"/>
      <protection locked="0"/>
    </xf>
    <xf numFmtId="0" fontId="5" fillId="0" borderId="1" xfId="0" applyFont="1" applyBorder="1" applyAlignment="1" applyProtection="1">
      <alignment horizontal="left" vertical="center"/>
      <protection locked="0"/>
    </xf>
    <xf numFmtId="0" fontId="5" fillId="0" borderId="13" xfId="0" applyFont="1" applyBorder="1" applyAlignment="1" applyProtection="1">
      <alignment horizontal="left" vertical="center"/>
      <protection locked="0"/>
    </xf>
    <xf numFmtId="0" fontId="5" fillId="0" borderId="2" xfId="0" applyFont="1" applyBorder="1" applyAlignment="1" applyProtection="1">
      <alignment horizontal="left" vertical="center"/>
      <protection locked="0"/>
    </xf>
    <xf numFmtId="0" fontId="5" fillId="3" borderId="14" xfId="0" applyFont="1" applyFill="1" applyBorder="1" applyAlignment="1">
      <alignment horizontal="center" vertical="center"/>
    </xf>
    <xf numFmtId="0" fontId="5" fillId="3" borderId="10" xfId="0" applyFont="1" applyFill="1" applyBorder="1" applyAlignment="1">
      <alignment horizontal="center" vertical="center"/>
    </xf>
    <xf numFmtId="0" fontId="5" fillId="3" borderId="11" xfId="0" applyFont="1" applyFill="1" applyBorder="1" applyAlignment="1">
      <alignment horizontal="center" vertical="center"/>
    </xf>
    <xf numFmtId="0" fontId="5" fillId="3" borderId="14" xfId="0" applyFont="1" applyFill="1" applyBorder="1" applyAlignment="1">
      <alignment horizontal="center" vertical="center" wrapText="1"/>
    </xf>
    <xf numFmtId="0" fontId="5" fillId="3" borderId="8" xfId="0" applyFont="1" applyFill="1" applyBorder="1" applyAlignment="1">
      <alignment horizontal="center" vertical="center"/>
    </xf>
    <xf numFmtId="0" fontId="5" fillId="3" borderId="15" xfId="0" applyFont="1" applyFill="1" applyBorder="1" applyAlignment="1">
      <alignment horizontal="center" vertical="center"/>
    </xf>
    <xf numFmtId="0" fontId="5" fillId="0" borderId="3" xfId="0" applyFont="1" applyBorder="1" applyAlignment="1" applyProtection="1">
      <alignment horizontal="center" vertical="center" wrapText="1"/>
      <protection locked="0"/>
    </xf>
    <xf numFmtId="0" fontId="5" fillId="0" borderId="4" xfId="0" applyFont="1" applyBorder="1" applyAlignment="1" applyProtection="1">
      <alignment horizontal="center" vertical="center" wrapText="1"/>
      <protection locked="0"/>
    </xf>
    <xf numFmtId="0" fontId="5" fillId="0" borderId="5" xfId="0" applyFont="1" applyBorder="1" applyAlignment="1" applyProtection="1">
      <alignment horizontal="center" vertical="center" wrapText="1"/>
      <protection locked="0"/>
    </xf>
    <xf numFmtId="0" fontId="5" fillId="0" borderId="6" xfId="0" applyFont="1" applyBorder="1" applyAlignment="1" applyProtection="1">
      <alignment horizontal="center" vertical="center" wrapTex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239273</xdr:colOff>
      <xdr:row>64</xdr:row>
      <xdr:rowOff>188545</xdr:rowOff>
    </xdr:from>
    <xdr:to>
      <xdr:col>11</xdr:col>
      <xdr:colOff>487994</xdr:colOff>
      <xdr:row>109</xdr:row>
      <xdr:rowOff>165492</xdr:rowOff>
    </xdr:to>
    <xdr:grpSp>
      <xdr:nvGrpSpPr>
        <xdr:cNvPr id="7" name="グループ化 6">
          <a:extLst>
            <a:ext uri="{FF2B5EF4-FFF2-40B4-BE49-F238E27FC236}">
              <a16:creationId xmlns:a16="http://schemas.microsoft.com/office/drawing/2014/main" id="{70AF4E8D-DC5F-A823-D0BE-D55D33FDB1C8}"/>
            </a:ext>
          </a:extLst>
        </xdr:cNvPr>
        <xdr:cNvGrpSpPr/>
      </xdr:nvGrpSpPr>
      <xdr:grpSpPr>
        <a:xfrm>
          <a:off x="239273" y="17789951"/>
          <a:ext cx="7561143" cy="10692572"/>
          <a:chOff x="11312110" y="0"/>
          <a:chExt cx="7561143" cy="10692572"/>
        </a:xfrm>
      </xdr:grpSpPr>
      <xdr:pic>
        <xdr:nvPicPr>
          <xdr:cNvPr id="5" name="図 4">
            <a:extLst>
              <a:ext uri="{FF2B5EF4-FFF2-40B4-BE49-F238E27FC236}">
                <a16:creationId xmlns:a16="http://schemas.microsoft.com/office/drawing/2014/main" id="{279B2A8D-E3F4-FB8D-676A-6BEAB452D38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312110" y="0"/>
            <a:ext cx="7561143" cy="10692572"/>
          </a:xfrm>
          <a:prstGeom prst="rect">
            <a:avLst/>
          </a:prstGeom>
        </xdr:spPr>
      </xdr:pic>
      <xdr:sp macro="" textlink="">
        <xdr:nvSpPr>
          <xdr:cNvPr id="6" name="テキスト ボックス 5">
            <a:extLst>
              <a:ext uri="{FF2B5EF4-FFF2-40B4-BE49-F238E27FC236}">
                <a16:creationId xmlns:a16="http://schemas.microsoft.com/office/drawing/2014/main" id="{7C554F21-3941-1928-0C55-97BED8FE0D61}"/>
              </a:ext>
            </a:extLst>
          </xdr:cNvPr>
          <xdr:cNvSpPr txBox="1"/>
        </xdr:nvSpPr>
        <xdr:spPr>
          <a:xfrm>
            <a:off x="14833203" y="109142"/>
            <a:ext cx="3512344" cy="317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（参考：自然科学研究機構役職員旅費規程より）</a:t>
            </a:r>
          </a:p>
        </xdr:txBody>
      </xdr:sp>
    </xdr:grpSp>
    <xdr:clientData/>
  </xdr:twoCellAnchor>
  <xdr:twoCellAnchor editAs="oneCell">
    <xdr:from>
      <xdr:col>0</xdr:col>
      <xdr:colOff>238099</xdr:colOff>
      <xdr:row>108</xdr:row>
      <xdr:rowOff>59561</xdr:rowOff>
    </xdr:from>
    <xdr:to>
      <xdr:col>11</xdr:col>
      <xdr:colOff>486820</xdr:colOff>
      <xdr:row>153</xdr:row>
      <xdr:rowOff>36508</xdr:rowOff>
    </xdr:to>
    <xdr:pic>
      <xdr:nvPicPr>
        <xdr:cNvPr id="3" name="図 2">
          <a:extLst>
            <a:ext uri="{FF2B5EF4-FFF2-40B4-BE49-F238E27FC236}">
              <a16:creationId xmlns:a16="http://schemas.microsoft.com/office/drawing/2014/main" id="{B8CF9631-EDBC-2CD9-EF4D-C85D7171C54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38099" y="28584952"/>
          <a:ext cx="7561143" cy="1069257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270"/>
  <sheetViews>
    <sheetView tabSelected="1" view="pageBreakPreview" zoomScale="68" zoomScaleNormal="100" zoomScaleSheetLayoutView="68" workbookViewId="0"/>
  </sheetViews>
  <sheetFormatPr defaultRowHeight="18.75"/>
  <cols>
    <col min="1" max="1" width="11" customWidth="1"/>
    <col min="8" max="8" width="13" customWidth="1"/>
    <col min="9" max="9" width="4" customWidth="1"/>
    <col min="10" max="10" width="13" customWidth="1"/>
    <col min="11" max="11" width="17.75" customWidth="1"/>
    <col min="12" max="12" width="5.5" customWidth="1"/>
  </cols>
  <sheetData>
    <row r="1" spans="1:16">
      <c r="A1" s="42">
        <v>1</v>
      </c>
      <c r="B1" s="1"/>
      <c r="C1" s="2"/>
      <c r="D1" s="1"/>
      <c r="E1" s="1"/>
      <c r="F1" s="1"/>
      <c r="G1" s="1"/>
      <c r="H1" s="2"/>
      <c r="I1" s="1"/>
      <c r="J1" s="2"/>
      <c r="K1" s="1"/>
      <c r="L1" s="1"/>
      <c r="M1" s="1"/>
      <c r="N1" s="1"/>
      <c r="O1" s="1"/>
      <c r="P1" s="1"/>
    </row>
    <row r="2" spans="1:16" ht="19.5" thickBot="1">
      <c r="A2" s="1"/>
      <c r="B2" s="1"/>
      <c r="C2" s="2"/>
      <c r="D2" s="1"/>
      <c r="E2" s="1"/>
      <c r="F2" s="1"/>
      <c r="G2" s="1"/>
      <c r="H2" s="2"/>
      <c r="I2" s="1"/>
      <c r="J2" s="2"/>
      <c r="K2" s="1"/>
      <c r="L2" s="1"/>
      <c r="M2" s="1"/>
      <c r="N2" s="1"/>
      <c r="O2" s="1"/>
      <c r="P2" s="1" t="s">
        <v>0</v>
      </c>
    </row>
    <row r="3" spans="1:16" ht="26.25" thickBot="1">
      <c r="A3" s="48" t="str">
        <f>出張情報入力フォーム!S5</f>
        <v>精算払い</v>
      </c>
      <c r="B3" s="49"/>
      <c r="C3" s="47"/>
      <c r="D3" s="47"/>
      <c r="E3" s="47"/>
      <c r="F3" s="46" t="s">
        <v>1</v>
      </c>
      <c r="G3" s="47"/>
      <c r="H3" s="47"/>
      <c r="I3" s="47"/>
      <c r="J3" s="47"/>
      <c r="K3" s="47"/>
      <c r="L3" s="47"/>
      <c r="M3" s="47"/>
      <c r="N3" s="47"/>
      <c r="O3" s="47"/>
      <c r="P3" s="47"/>
    </row>
    <row r="4" spans="1:16">
      <c r="A4" s="1"/>
      <c r="B4" s="1"/>
      <c r="C4" s="2"/>
      <c r="D4" s="1"/>
      <c r="E4" s="1"/>
      <c r="F4" s="1"/>
      <c r="G4" s="1"/>
      <c r="H4" s="2"/>
      <c r="I4" s="1"/>
      <c r="J4" s="2"/>
      <c r="K4" s="1"/>
      <c r="L4" s="1"/>
      <c r="M4" s="1"/>
      <c r="N4" s="73" t="s">
        <v>2</v>
      </c>
      <c r="O4" s="74"/>
      <c r="P4" s="1"/>
    </row>
    <row r="5" spans="1:16">
      <c r="A5" s="1"/>
      <c r="B5" s="1"/>
      <c r="C5" s="2"/>
      <c r="D5" s="1"/>
      <c r="E5" s="1"/>
      <c r="F5" s="1"/>
      <c r="G5" s="1"/>
      <c r="H5" s="2"/>
      <c r="I5" s="1"/>
      <c r="J5" s="2"/>
      <c r="K5" s="1"/>
      <c r="L5" s="1"/>
      <c r="M5" s="1"/>
      <c r="N5" s="75"/>
      <c r="O5" s="76"/>
      <c r="P5" s="1"/>
    </row>
    <row r="6" spans="1:16">
      <c r="A6" s="1" t="s">
        <v>3</v>
      </c>
      <c r="B6" s="1"/>
      <c r="C6" s="2"/>
      <c r="D6" s="1"/>
      <c r="E6" s="1"/>
      <c r="F6" s="1"/>
      <c r="G6" s="1"/>
      <c r="H6" s="2"/>
      <c r="I6" s="1"/>
      <c r="J6" s="2"/>
      <c r="K6" s="1"/>
      <c r="L6" s="1"/>
      <c r="M6" s="1"/>
      <c r="N6" s="77"/>
      <c r="O6" s="78"/>
      <c r="P6" s="1"/>
    </row>
    <row r="7" spans="1:16">
      <c r="A7" s="1"/>
      <c r="B7" s="1"/>
      <c r="C7" s="2"/>
      <c r="D7" s="1"/>
      <c r="E7" s="1"/>
      <c r="F7" s="1"/>
      <c r="G7" s="1"/>
      <c r="H7" s="2"/>
      <c r="I7" s="1"/>
      <c r="J7" s="79">
        <f>出張情報入力フォーム!N1</f>
        <v>46296</v>
      </c>
      <c r="K7" s="79"/>
      <c r="L7" s="1"/>
      <c r="M7" s="1"/>
      <c r="N7" s="1"/>
      <c r="O7" s="1"/>
      <c r="P7" s="1"/>
    </row>
    <row r="8" spans="1:16">
      <c r="A8" s="1"/>
      <c r="B8" s="1"/>
      <c r="C8" s="2"/>
      <c r="D8" s="1"/>
      <c r="E8" s="1"/>
      <c r="F8" s="1"/>
      <c r="G8" s="1"/>
      <c r="H8" s="2"/>
      <c r="I8" s="1"/>
      <c r="J8" s="2" t="s">
        <v>4</v>
      </c>
      <c r="K8" s="1"/>
      <c r="L8" s="4" t="str">
        <f>出張情報入力フォーム!N2</f>
        <v>大型　装置夫</v>
      </c>
      <c r="M8" s="5"/>
      <c r="N8" s="5"/>
      <c r="O8" s="1"/>
      <c r="P8" s="1"/>
    </row>
    <row r="9" spans="1:16">
      <c r="A9" s="1"/>
      <c r="B9" s="1"/>
      <c r="C9" s="2"/>
      <c r="D9" s="1"/>
      <c r="E9" s="1"/>
      <c r="F9" s="1"/>
      <c r="G9" s="1"/>
      <c r="H9" s="2"/>
      <c r="I9" s="1"/>
      <c r="J9" s="2"/>
      <c r="K9" s="1"/>
      <c r="L9" s="1"/>
      <c r="M9" s="1"/>
      <c r="N9" s="1"/>
      <c r="O9" s="1"/>
      <c r="P9" s="1"/>
    </row>
    <row r="10" spans="1:16">
      <c r="A10" s="80" t="s">
        <v>5</v>
      </c>
      <c r="B10" s="80"/>
      <c r="C10" s="80"/>
      <c r="D10" s="80"/>
      <c r="E10" s="80"/>
      <c r="F10" s="80"/>
      <c r="G10" s="80"/>
      <c r="H10" s="80"/>
      <c r="I10" s="80"/>
      <c r="J10" s="80"/>
      <c r="K10" s="80"/>
      <c r="L10" s="80"/>
      <c r="M10" s="80"/>
      <c r="N10" s="80"/>
      <c r="O10" s="80"/>
      <c r="P10" s="80"/>
    </row>
    <row r="11" spans="1:16">
      <c r="A11" s="1"/>
      <c r="B11" s="1"/>
      <c r="C11" s="2"/>
      <c r="D11" s="1"/>
      <c r="E11" s="1"/>
      <c r="F11" s="1"/>
      <c r="G11" s="1"/>
      <c r="H11" s="2"/>
      <c r="I11" s="1"/>
      <c r="J11" s="2"/>
      <c r="K11" s="1"/>
      <c r="L11" s="1"/>
      <c r="M11" s="1"/>
      <c r="N11" s="1"/>
      <c r="O11" s="1"/>
      <c r="P11" s="1"/>
    </row>
    <row r="12" spans="1:16">
      <c r="A12" s="1" t="s">
        <v>6</v>
      </c>
      <c r="B12" s="1"/>
      <c r="C12" s="83" t="str">
        <f>出張情報入力フォーム!D1&amp;""</f>
        <v>大型装置利用共同研究大型装置利用共同研究大型装置利用共同研究</v>
      </c>
      <c r="D12" s="83"/>
      <c r="E12" s="83"/>
      <c r="F12" s="83"/>
      <c r="G12" s="83"/>
      <c r="H12" s="83"/>
      <c r="I12" s="83"/>
      <c r="J12" s="83"/>
      <c r="K12" s="83"/>
      <c r="L12" s="83"/>
      <c r="M12" s="83"/>
      <c r="N12" s="83"/>
      <c r="O12" s="83"/>
      <c r="P12" s="83"/>
    </row>
    <row r="13" spans="1:16">
      <c r="A13" s="1" t="s">
        <v>7</v>
      </c>
      <c r="B13" s="1"/>
      <c r="C13" s="83" t="str">
        <f>出張情報入力フォーム!D2&amp;""</f>
        <v>装置　利用人</v>
      </c>
      <c r="D13" s="83"/>
      <c r="E13" s="83"/>
      <c r="F13" s="83"/>
      <c r="G13" s="83"/>
      <c r="H13" s="83"/>
      <c r="I13" s="83"/>
      <c r="J13" s="83"/>
      <c r="K13" s="83"/>
      <c r="L13" s="83"/>
      <c r="M13" s="83"/>
      <c r="N13" s="83"/>
      <c r="O13" s="83"/>
      <c r="P13" s="83"/>
    </row>
    <row r="14" spans="1:16">
      <c r="A14" s="1" t="s">
        <v>8</v>
      </c>
      <c r="B14" s="1"/>
      <c r="C14" s="83" t="str">
        <f>出張情報入力フォーム!D3&amp;""</f>
        <v>NIFS99****001</v>
      </c>
      <c r="D14" s="83"/>
      <c r="E14" s="83"/>
      <c r="F14" s="83"/>
      <c r="G14" s="83"/>
      <c r="H14" s="83"/>
      <c r="I14" s="83"/>
      <c r="J14" s="83"/>
      <c r="K14" s="83"/>
      <c r="L14" s="83"/>
      <c r="M14" s="83"/>
      <c r="N14" s="83"/>
      <c r="O14" s="83"/>
      <c r="P14" s="83"/>
    </row>
    <row r="15" spans="1:16">
      <c r="A15" s="1" t="s">
        <v>9</v>
      </c>
      <c r="B15" s="1"/>
      <c r="C15" s="2"/>
      <c r="D15" s="1" t="s">
        <v>10</v>
      </c>
      <c r="E15" s="1"/>
      <c r="F15" s="1"/>
      <c r="G15" s="1"/>
      <c r="H15" s="2"/>
      <c r="I15" s="1"/>
      <c r="J15" s="2"/>
      <c r="K15" s="1"/>
      <c r="L15" s="1"/>
      <c r="M15" s="1"/>
      <c r="N15" s="1"/>
      <c r="O15" s="1"/>
      <c r="P15" s="1"/>
    </row>
    <row r="16" spans="1:16">
      <c r="A16" s="1"/>
      <c r="B16" s="1"/>
      <c r="C16" s="2"/>
      <c r="D16" s="1"/>
      <c r="E16" s="1"/>
      <c r="F16" s="1"/>
      <c r="G16" s="1"/>
      <c r="H16" s="2"/>
      <c r="I16" s="1"/>
      <c r="J16" s="2"/>
      <c r="K16" s="1"/>
      <c r="L16" s="1"/>
      <c r="M16" s="1"/>
      <c r="N16" s="1"/>
      <c r="O16" s="1"/>
      <c r="P16" s="1"/>
    </row>
    <row r="17" spans="1:16" ht="18.75" customHeight="1">
      <c r="A17" s="81" t="s">
        <v>11</v>
      </c>
      <c r="B17" s="81"/>
      <c r="C17" s="3" t="s">
        <v>12</v>
      </c>
      <c r="D17" s="81" t="s">
        <v>13</v>
      </c>
      <c r="E17" s="81"/>
      <c r="F17" s="73" t="s">
        <v>14</v>
      </c>
      <c r="G17" s="74"/>
      <c r="H17" s="82" t="s">
        <v>15</v>
      </c>
      <c r="I17" s="82"/>
      <c r="J17" s="82"/>
      <c r="K17" s="73" t="s">
        <v>16</v>
      </c>
      <c r="L17" s="92"/>
      <c r="M17" s="92"/>
      <c r="N17" s="74"/>
      <c r="O17" s="81" t="s">
        <v>17</v>
      </c>
      <c r="P17" s="81"/>
    </row>
    <row r="18" spans="1:16" ht="18.75" customHeight="1">
      <c r="A18" s="93" t="str">
        <f>+VLOOKUP(A1,出張情報入力フォーム!A:T,2,FALSE)&amp;""</f>
        <v>核融合　太郎</v>
      </c>
      <c r="B18" s="95"/>
      <c r="C18" s="93" t="str">
        <f>+VLOOKUP(A1,出張情報入力フォーム!A:T,4,FALSE)&amp;""</f>
        <v>○○大学</v>
      </c>
      <c r="D18" s="102" t="str">
        <f>VLOOKUP(A1,出張情報入力フォーム!A:T,5,0)&amp;""</f>
        <v>○○学部</v>
      </c>
      <c r="E18" s="102"/>
      <c r="F18" s="93" t="str">
        <f>+VLOOKUP(A1,出張情報入力フォーム!A:T,7,FALSE)&amp;""</f>
        <v>教授</v>
      </c>
      <c r="G18" s="94"/>
      <c r="H18" s="6">
        <f>+VLOOKUP(A1,出張情報入力フォーム!A:T,9,FALSE)</f>
        <v>46296</v>
      </c>
      <c r="I18" s="7" t="s">
        <v>18</v>
      </c>
      <c r="J18" s="8">
        <f>+VLOOKUP(A1,出張情報入力フォーム!A:T,11,FALSE)</f>
        <v>46300</v>
      </c>
      <c r="K18" s="93" t="str">
        <f>出張情報入力フォーム!Q5</f>
        <v>マックスプランク・プラズマ物理研究所</v>
      </c>
      <c r="L18" s="94"/>
      <c r="M18" s="94"/>
      <c r="N18" s="95"/>
      <c r="O18" s="102" t="s">
        <v>19</v>
      </c>
      <c r="P18" s="102"/>
    </row>
    <row r="19" spans="1:16" ht="18.75" customHeight="1">
      <c r="A19" s="96"/>
      <c r="B19" s="98"/>
      <c r="C19" s="96"/>
      <c r="D19" s="102"/>
      <c r="E19" s="102"/>
      <c r="F19" s="96"/>
      <c r="G19" s="97"/>
      <c r="H19" s="103">
        <f>+J18-H18+1</f>
        <v>5</v>
      </c>
      <c r="I19" s="104"/>
      <c r="J19" s="105"/>
      <c r="K19" s="96"/>
      <c r="L19" s="97"/>
      <c r="M19" s="97"/>
      <c r="N19" s="98"/>
      <c r="O19" s="102"/>
      <c r="P19" s="102"/>
    </row>
    <row r="20" spans="1:16" ht="18.75" customHeight="1">
      <c r="A20" s="96"/>
      <c r="B20" s="98"/>
      <c r="C20" s="96"/>
      <c r="D20" s="102"/>
      <c r="E20" s="102"/>
      <c r="F20" s="96"/>
      <c r="G20" s="98"/>
      <c r="H20" s="34" t="s">
        <v>20</v>
      </c>
      <c r="I20" s="9"/>
      <c r="J20" s="34" t="s">
        <v>21</v>
      </c>
      <c r="K20" s="96"/>
      <c r="L20" s="97"/>
      <c r="M20" s="97"/>
      <c r="N20" s="98"/>
      <c r="O20" s="102"/>
      <c r="P20" s="102"/>
    </row>
    <row r="21" spans="1:16" ht="18.75" customHeight="1">
      <c r="A21" s="96"/>
      <c r="B21" s="98"/>
      <c r="C21" s="96"/>
      <c r="D21" s="102"/>
      <c r="E21" s="102"/>
      <c r="F21" s="96"/>
      <c r="G21" s="98"/>
      <c r="H21" s="10">
        <f>+VLOOKUP(A1,出張情報入力フォーム!A:T,12,FALSE)</f>
        <v>46297</v>
      </c>
      <c r="I21" s="11" t="s">
        <v>18</v>
      </c>
      <c r="J21" s="12">
        <f>+VLOOKUP(A1,出張情報入力フォーム!A:T,15,FALSE)</f>
        <v>46298</v>
      </c>
      <c r="K21" s="96"/>
      <c r="L21" s="97"/>
      <c r="M21" s="97"/>
      <c r="N21" s="98"/>
      <c r="O21" s="102"/>
      <c r="P21" s="102"/>
    </row>
    <row r="22" spans="1:16" ht="18.75" customHeight="1">
      <c r="A22" s="96"/>
      <c r="B22" s="98"/>
      <c r="C22" s="96"/>
      <c r="D22" s="102"/>
      <c r="E22" s="102"/>
      <c r="F22" s="96"/>
      <c r="G22" s="98"/>
      <c r="H22" s="34" t="s">
        <v>22</v>
      </c>
      <c r="I22" s="9"/>
      <c r="J22" s="34" t="s">
        <v>23</v>
      </c>
      <c r="K22" s="96"/>
      <c r="L22" s="97"/>
      <c r="M22" s="97"/>
      <c r="N22" s="98"/>
      <c r="O22" s="102"/>
      <c r="P22" s="102"/>
    </row>
    <row r="23" spans="1:16" ht="18.75" customHeight="1">
      <c r="A23" s="99"/>
      <c r="B23" s="101"/>
      <c r="C23" s="99"/>
      <c r="D23" s="102"/>
      <c r="E23" s="102"/>
      <c r="F23" s="99"/>
      <c r="G23" s="101"/>
      <c r="H23" s="13">
        <f>+VLOOKUP(A1,出張情報入力フォーム!A:T,13,FALSE)</f>
        <v>0.375</v>
      </c>
      <c r="I23" s="14" t="s">
        <v>18</v>
      </c>
      <c r="J23" s="13">
        <f>+VLOOKUP(A1,出張情報入力フォーム!A:T,16,FALSE)</f>
        <v>0.70833333333333337</v>
      </c>
      <c r="K23" s="99"/>
      <c r="L23" s="100"/>
      <c r="M23" s="100"/>
      <c r="N23" s="101"/>
      <c r="O23" s="102"/>
      <c r="P23" s="102"/>
    </row>
    <row r="24" spans="1:16">
      <c r="A24" s="1" t="s">
        <v>24</v>
      </c>
      <c r="B24" s="1"/>
      <c r="C24" s="2"/>
      <c r="D24" s="1"/>
      <c r="E24" s="1"/>
      <c r="F24" s="1"/>
      <c r="G24" s="1"/>
      <c r="H24" s="2"/>
      <c r="I24" s="1"/>
      <c r="J24" s="2"/>
      <c r="K24" s="1" t="s">
        <v>25</v>
      </c>
      <c r="L24" s="1"/>
      <c r="M24" s="1"/>
      <c r="N24" s="1"/>
      <c r="O24" s="1"/>
      <c r="P24" s="1"/>
    </row>
    <row r="25" spans="1:16" ht="45" customHeight="1">
      <c r="A25" s="15" t="s">
        <v>26</v>
      </c>
      <c r="B25" s="35" t="s">
        <v>27</v>
      </c>
      <c r="C25" s="36"/>
      <c r="D25" s="36"/>
      <c r="E25" s="36"/>
      <c r="F25" s="36"/>
      <c r="G25" s="36"/>
      <c r="H25" s="36"/>
      <c r="I25" s="36"/>
      <c r="J25" s="36"/>
      <c r="K25" s="86" t="str">
        <f>出張情報入力フォーム!T5</f>
        <v>食事の提供 有4/8(夜)、4/9(昼)、4/10(夜)。
宿泊提供 有 4/3知人宅（食事相当額要）。
交通手段の提供 有 ミュンヘン空港－マックスプランク・プラズマ物理研究所（4/3、4/9）。</v>
      </c>
      <c r="L25" s="87"/>
      <c r="M25" s="87"/>
      <c r="N25" s="87"/>
      <c r="O25" s="87"/>
      <c r="P25" s="50" t="s">
        <v>28</v>
      </c>
    </row>
    <row r="26" spans="1:16" ht="45" customHeight="1">
      <c r="A26" s="16"/>
      <c r="B26" s="37" t="s">
        <v>29</v>
      </c>
      <c r="C26" s="38"/>
      <c r="D26" s="38"/>
      <c r="E26" s="38"/>
      <c r="F26" s="38"/>
      <c r="G26" s="38"/>
      <c r="H26" s="38"/>
      <c r="I26" s="38"/>
      <c r="J26" s="38"/>
      <c r="K26" s="88"/>
      <c r="L26" s="89"/>
      <c r="M26" s="89"/>
      <c r="N26" s="89"/>
      <c r="O26" s="89"/>
      <c r="P26" s="84" t="str">
        <f>出張情報入力フォーム!R5</f>
        <v>有</v>
      </c>
    </row>
    <row r="27" spans="1:16" ht="45" customHeight="1">
      <c r="A27" s="17"/>
      <c r="B27" s="39" t="s">
        <v>30</v>
      </c>
      <c r="C27" s="40"/>
      <c r="D27" s="40"/>
      <c r="E27" s="40"/>
      <c r="F27" s="40"/>
      <c r="G27" s="40"/>
      <c r="H27" s="40"/>
      <c r="I27" s="40"/>
      <c r="J27" s="40"/>
      <c r="K27" s="90"/>
      <c r="L27" s="91"/>
      <c r="M27" s="91"/>
      <c r="N27" s="91"/>
      <c r="O27" s="91"/>
      <c r="P27" s="85"/>
    </row>
    <row r="28" spans="1:16">
      <c r="A28" s="42">
        <v>2</v>
      </c>
      <c r="B28" s="1"/>
      <c r="C28" s="2"/>
      <c r="D28" s="1"/>
      <c r="E28" s="1"/>
      <c r="F28" s="1"/>
      <c r="G28" s="1"/>
      <c r="H28" s="2"/>
      <c r="I28" s="1"/>
      <c r="J28" s="2"/>
      <c r="K28" s="1"/>
      <c r="L28" s="1"/>
      <c r="M28" s="1"/>
      <c r="N28" s="1"/>
      <c r="O28" s="1"/>
      <c r="P28" s="1"/>
    </row>
    <row r="29" spans="1:16">
      <c r="A29" s="1"/>
      <c r="B29" s="1"/>
      <c r="C29" s="2"/>
      <c r="D29" s="1"/>
      <c r="E29" s="1"/>
      <c r="F29" s="1"/>
      <c r="G29" s="1"/>
      <c r="H29" s="2"/>
      <c r="I29" s="1"/>
      <c r="J29" s="2"/>
      <c r="K29" s="1"/>
      <c r="L29" s="1"/>
      <c r="M29" s="1"/>
      <c r="N29" s="1"/>
      <c r="O29" s="1"/>
      <c r="P29" s="1" t="s">
        <v>0</v>
      </c>
    </row>
    <row r="30" spans="1:16" ht="25.5">
      <c r="A30" s="48" t="str">
        <f>出張情報入力フォーム!S7</f>
        <v>精算払い</v>
      </c>
      <c r="B30" s="49"/>
      <c r="C30" s="47"/>
      <c r="D30" s="47"/>
      <c r="E30" s="47"/>
      <c r="F30" s="46" t="s">
        <v>1</v>
      </c>
      <c r="G30" s="47"/>
      <c r="H30" s="47"/>
      <c r="I30" s="47"/>
      <c r="J30" s="47"/>
      <c r="K30" s="47"/>
      <c r="L30" s="47"/>
      <c r="M30" s="47"/>
      <c r="N30" s="47"/>
      <c r="O30" s="47"/>
      <c r="P30" s="47"/>
    </row>
    <row r="31" spans="1:16">
      <c r="A31" s="1"/>
      <c r="B31" s="1"/>
      <c r="C31" s="2"/>
      <c r="D31" s="1"/>
      <c r="E31" s="1"/>
      <c r="F31" s="1"/>
      <c r="G31" s="1"/>
      <c r="H31" s="2"/>
      <c r="I31" s="1"/>
      <c r="J31" s="2"/>
      <c r="K31" s="1"/>
      <c r="L31" s="1"/>
      <c r="M31" s="1"/>
      <c r="N31" s="73" t="s">
        <v>2</v>
      </c>
      <c r="O31" s="74"/>
      <c r="P31" s="1"/>
    </row>
    <row r="32" spans="1:16">
      <c r="A32" s="1"/>
      <c r="B32" s="1"/>
      <c r="C32" s="2"/>
      <c r="D32" s="1"/>
      <c r="E32" s="1"/>
      <c r="F32" s="1"/>
      <c r="G32" s="1"/>
      <c r="H32" s="2"/>
      <c r="I32" s="1"/>
      <c r="J32" s="2"/>
      <c r="K32" s="1"/>
      <c r="L32" s="1"/>
      <c r="M32" s="1"/>
      <c r="N32" s="75"/>
      <c r="O32" s="76"/>
      <c r="P32" s="1"/>
    </row>
    <row r="33" spans="1:16">
      <c r="A33" s="1" t="s">
        <v>3</v>
      </c>
      <c r="B33" s="1"/>
      <c r="C33" s="2"/>
      <c r="D33" s="1"/>
      <c r="E33" s="1"/>
      <c r="F33" s="1"/>
      <c r="G33" s="1"/>
      <c r="H33" s="2"/>
      <c r="I33" s="1"/>
      <c r="J33" s="2"/>
      <c r="K33" s="1"/>
      <c r="L33" s="1"/>
      <c r="M33" s="1"/>
      <c r="N33" s="77"/>
      <c r="O33" s="78"/>
      <c r="P33" s="1"/>
    </row>
    <row r="34" spans="1:16">
      <c r="A34" s="1"/>
      <c r="B34" s="1"/>
      <c r="C34" s="2"/>
      <c r="D34" s="1"/>
      <c r="E34" s="1"/>
      <c r="F34" s="1"/>
      <c r="G34" s="1"/>
      <c r="H34" s="2"/>
      <c r="I34" s="1"/>
      <c r="J34" s="79">
        <f>出張情報入力フォーム!N1</f>
        <v>46296</v>
      </c>
      <c r="K34" s="79"/>
      <c r="L34" s="1"/>
      <c r="M34" s="1"/>
      <c r="N34" s="1"/>
      <c r="O34" s="1"/>
      <c r="P34" s="1"/>
    </row>
    <row r="35" spans="1:16">
      <c r="A35" s="1"/>
      <c r="B35" s="1"/>
      <c r="C35" s="2"/>
      <c r="D35" s="1"/>
      <c r="E35" s="1"/>
      <c r="F35" s="1"/>
      <c r="G35" s="1"/>
      <c r="H35" s="2"/>
      <c r="I35" s="1"/>
      <c r="J35" s="2" t="s">
        <v>4</v>
      </c>
      <c r="K35" s="1"/>
      <c r="L35" s="43" t="str">
        <f>出張情報入力フォーム!N2</f>
        <v>大型　装置夫</v>
      </c>
      <c r="M35" s="5"/>
      <c r="N35" s="5"/>
      <c r="O35" s="1"/>
      <c r="P35" s="1"/>
    </row>
    <row r="36" spans="1:16">
      <c r="A36" s="1"/>
      <c r="B36" s="1"/>
      <c r="C36" s="2"/>
      <c r="D36" s="1"/>
      <c r="E36" s="1"/>
      <c r="F36" s="1"/>
      <c r="G36" s="1"/>
      <c r="H36" s="2"/>
      <c r="I36" s="1"/>
      <c r="J36" s="2"/>
      <c r="K36" s="1"/>
      <c r="L36" s="1"/>
      <c r="M36" s="1"/>
      <c r="N36" s="1"/>
      <c r="O36" s="1"/>
      <c r="P36" s="1"/>
    </row>
    <row r="37" spans="1:16">
      <c r="A37" s="80" t="s">
        <v>5</v>
      </c>
      <c r="B37" s="80"/>
      <c r="C37" s="80"/>
      <c r="D37" s="80"/>
      <c r="E37" s="80"/>
      <c r="F37" s="80"/>
      <c r="G37" s="80"/>
      <c r="H37" s="80"/>
      <c r="I37" s="80"/>
      <c r="J37" s="80"/>
      <c r="K37" s="80"/>
      <c r="L37" s="80"/>
      <c r="M37" s="80"/>
      <c r="N37" s="80"/>
      <c r="O37" s="80"/>
      <c r="P37" s="80"/>
    </row>
    <row r="38" spans="1:16">
      <c r="A38" s="1"/>
      <c r="B38" s="1"/>
      <c r="C38" s="2"/>
      <c r="D38" s="1"/>
      <c r="E38" s="1"/>
      <c r="F38" s="1"/>
      <c r="G38" s="1"/>
      <c r="H38" s="2"/>
      <c r="I38" s="1"/>
      <c r="J38" s="2"/>
      <c r="K38" s="1"/>
      <c r="L38" s="1"/>
      <c r="M38" s="1"/>
      <c r="N38" s="1"/>
      <c r="O38" s="1"/>
      <c r="P38" s="1"/>
    </row>
    <row r="39" spans="1:16">
      <c r="A39" s="1" t="s">
        <v>6</v>
      </c>
      <c r="B39" s="1"/>
      <c r="C39" s="83" t="str">
        <f>出張情報入力フォーム!D1&amp;""</f>
        <v>大型装置利用共同研究大型装置利用共同研究大型装置利用共同研究</v>
      </c>
      <c r="D39" s="83"/>
      <c r="E39" s="83"/>
      <c r="F39" s="83"/>
      <c r="G39" s="83"/>
      <c r="H39" s="83"/>
      <c r="I39" s="83"/>
      <c r="J39" s="83"/>
      <c r="K39" s="83"/>
      <c r="L39" s="83"/>
      <c r="M39" s="83"/>
      <c r="N39" s="83"/>
      <c r="O39" s="83"/>
      <c r="P39" s="83"/>
    </row>
    <row r="40" spans="1:16">
      <c r="A40" s="1" t="s">
        <v>7</v>
      </c>
      <c r="B40" s="1"/>
      <c r="C40" s="83" t="str">
        <f>出張情報入力フォーム!D2&amp;""</f>
        <v>装置　利用人</v>
      </c>
      <c r="D40" s="83"/>
      <c r="E40" s="83"/>
      <c r="F40" s="83"/>
      <c r="G40" s="83"/>
      <c r="H40" s="83"/>
      <c r="I40" s="83"/>
      <c r="J40" s="83"/>
      <c r="K40" s="83"/>
      <c r="L40" s="83"/>
      <c r="M40" s="83"/>
      <c r="N40" s="83"/>
      <c r="O40" s="83"/>
      <c r="P40" s="83"/>
    </row>
    <row r="41" spans="1:16">
      <c r="A41" s="1" t="s">
        <v>8</v>
      </c>
      <c r="B41" s="1"/>
      <c r="C41" s="83" t="str">
        <f>出張情報入力フォーム!D3&amp;""</f>
        <v>NIFS99****001</v>
      </c>
      <c r="D41" s="83"/>
      <c r="E41" s="83"/>
      <c r="F41" s="83"/>
      <c r="G41" s="83"/>
      <c r="H41" s="83"/>
      <c r="I41" s="83"/>
      <c r="J41" s="83"/>
      <c r="K41" s="83"/>
      <c r="L41" s="83"/>
      <c r="M41" s="83"/>
      <c r="N41" s="83"/>
      <c r="O41" s="83"/>
      <c r="P41" s="83"/>
    </row>
    <row r="42" spans="1:16">
      <c r="A42" s="1" t="s">
        <v>9</v>
      </c>
      <c r="B42" s="1"/>
      <c r="C42" s="2"/>
      <c r="D42" s="1" t="s">
        <v>10</v>
      </c>
      <c r="E42" s="1"/>
      <c r="F42" s="1"/>
      <c r="G42" s="1"/>
      <c r="H42" s="2"/>
      <c r="I42" s="1"/>
      <c r="J42" s="2"/>
      <c r="K42" s="1"/>
      <c r="L42" s="1"/>
      <c r="M42" s="1"/>
      <c r="N42" s="1"/>
      <c r="O42" s="1"/>
      <c r="P42" s="1"/>
    </row>
    <row r="43" spans="1:16">
      <c r="A43" s="1"/>
      <c r="B43" s="1"/>
      <c r="C43" s="2"/>
      <c r="D43" s="1"/>
      <c r="E43" s="1"/>
      <c r="F43" s="1"/>
      <c r="G43" s="1"/>
      <c r="H43" s="2"/>
      <c r="I43" s="1"/>
      <c r="J43" s="2"/>
      <c r="K43" s="1"/>
      <c r="L43" s="1"/>
      <c r="M43" s="1"/>
      <c r="N43" s="1"/>
      <c r="O43" s="1"/>
      <c r="P43" s="1"/>
    </row>
    <row r="44" spans="1:16" ht="18.75" customHeight="1">
      <c r="A44" s="81" t="s">
        <v>11</v>
      </c>
      <c r="B44" s="81"/>
      <c r="C44" s="3" t="s">
        <v>12</v>
      </c>
      <c r="D44" s="81" t="s">
        <v>13</v>
      </c>
      <c r="E44" s="81"/>
      <c r="F44" s="73" t="s">
        <v>14</v>
      </c>
      <c r="G44" s="74"/>
      <c r="H44" s="82" t="s">
        <v>15</v>
      </c>
      <c r="I44" s="82"/>
      <c r="J44" s="82"/>
      <c r="K44" s="73" t="s">
        <v>16</v>
      </c>
      <c r="L44" s="92"/>
      <c r="M44" s="92"/>
      <c r="N44" s="74"/>
      <c r="O44" s="81" t="s">
        <v>17</v>
      </c>
      <c r="P44" s="81"/>
    </row>
    <row r="45" spans="1:16" ht="18.75" customHeight="1">
      <c r="A45" s="93" t="str">
        <f>+VLOOKUP(A28,出張情報入力フォーム!A:T,2,FALSE)&amp;""</f>
        <v>核融　太郎</v>
      </c>
      <c r="B45" s="95"/>
      <c r="C45" s="93" t="str">
        <f>+VLOOKUP(A28,出張情報入力フォーム!A:T,4,FALSE)&amp;""</f>
        <v>○○大学</v>
      </c>
      <c r="D45" s="102" t="str">
        <f>VLOOKUP(A28,出張情報入力フォーム!A:T,5,0)&amp;""</f>
        <v>○○学部</v>
      </c>
      <c r="E45" s="102"/>
      <c r="F45" s="93" t="str">
        <f>+VLOOKUP(A28,出張情報入力フォーム!A:T,7,FALSE)&amp;""</f>
        <v>教授</v>
      </c>
      <c r="G45" s="94"/>
      <c r="H45" s="6">
        <f>+VLOOKUP(A28,出張情報入力フォーム!A:T,9,FALSE)</f>
        <v>46296</v>
      </c>
      <c r="I45" s="7" t="s">
        <v>18</v>
      </c>
      <c r="J45" s="8">
        <f>+VLOOKUP(A28,出張情報入力フォーム!A:T,11,FALSE)</f>
        <v>46300</v>
      </c>
      <c r="K45" s="93" t="str">
        <f>出張情報入力フォーム!Q7</f>
        <v>核融合科学研究所</v>
      </c>
      <c r="L45" s="94"/>
      <c r="M45" s="94"/>
      <c r="N45" s="95"/>
      <c r="O45" s="102" t="s">
        <v>19</v>
      </c>
      <c r="P45" s="102"/>
    </row>
    <row r="46" spans="1:16" ht="18.75" customHeight="1">
      <c r="A46" s="96"/>
      <c r="B46" s="98"/>
      <c r="C46" s="96"/>
      <c r="D46" s="102"/>
      <c r="E46" s="102"/>
      <c r="F46" s="96"/>
      <c r="G46" s="97"/>
      <c r="H46" s="103">
        <f>+J45-H45+1</f>
        <v>5</v>
      </c>
      <c r="I46" s="104"/>
      <c r="J46" s="105"/>
      <c r="K46" s="96"/>
      <c r="L46" s="97"/>
      <c r="M46" s="97"/>
      <c r="N46" s="98"/>
      <c r="O46" s="102"/>
      <c r="P46" s="102"/>
    </row>
    <row r="47" spans="1:16" ht="18.75" customHeight="1">
      <c r="A47" s="96"/>
      <c r="B47" s="98"/>
      <c r="C47" s="96"/>
      <c r="D47" s="102"/>
      <c r="E47" s="102"/>
      <c r="F47" s="96"/>
      <c r="G47" s="98"/>
      <c r="H47" s="34" t="s">
        <v>20</v>
      </c>
      <c r="I47" s="9"/>
      <c r="J47" s="34" t="s">
        <v>21</v>
      </c>
      <c r="K47" s="96"/>
      <c r="L47" s="97"/>
      <c r="M47" s="97"/>
      <c r="N47" s="98"/>
      <c r="O47" s="102"/>
      <c r="P47" s="102"/>
    </row>
    <row r="48" spans="1:16" ht="18.75" customHeight="1">
      <c r="A48" s="96"/>
      <c r="B48" s="98"/>
      <c r="C48" s="96"/>
      <c r="D48" s="102"/>
      <c r="E48" s="102"/>
      <c r="F48" s="96"/>
      <c r="G48" s="98"/>
      <c r="H48" s="10">
        <f>+VLOOKUP(A28,出張情報入力フォーム!A:T,12,FALSE)</f>
        <v>46297</v>
      </c>
      <c r="I48" s="11" t="s">
        <v>18</v>
      </c>
      <c r="J48" s="12">
        <f>+VLOOKUP(A28,出張情報入力フォーム!A:T,15,FALSE)</f>
        <v>46298</v>
      </c>
      <c r="K48" s="96"/>
      <c r="L48" s="97"/>
      <c r="M48" s="97"/>
      <c r="N48" s="98"/>
      <c r="O48" s="102"/>
      <c r="P48" s="102"/>
    </row>
    <row r="49" spans="1:16" ht="18.75" customHeight="1">
      <c r="A49" s="96"/>
      <c r="B49" s="98"/>
      <c r="C49" s="96"/>
      <c r="D49" s="102"/>
      <c r="E49" s="102"/>
      <c r="F49" s="96"/>
      <c r="G49" s="98"/>
      <c r="H49" s="34" t="s">
        <v>22</v>
      </c>
      <c r="I49" s="9"/>
      <c r="J49" s="34" t="s">
        <v>23</v>
      </c>
      <c r="K49" s="96"/>
      <c r="L49" s="97"/>
      <c r="M49" s="97"/>
      <c r="N49" s="98"/>
      <c r="O49" s="102"/>
      <c r="P49" s="102"/>
    </row>
    <row r="50" spans="1:16" ht="18.75" customHeight="1">
      <c r="A50" s="99"/>
      <c r="B50" s="101"/>
      <c r="C50" s="99"/>
      <c r="D50" s="102"/>
      <c r="E50" s="102"/>
      <c r="F50" s="99"/>
      <c r="G50" s="101"/>
      <c r="H50" s="13">
        <f>+VLOOKUP(A28,出張情報入力フォーム!A:T,13,FALSE)</f>
        <v>0.375</v>
      </c>
      <c r="I50" s="14" t="s">
        <v>18</v>
      </c>
      <c r="J50" s="13">
        <f>+VLOOKUP(A28,出張情報入力フォーム!A:T,16,FALSE)</f>
        <v>0.70833333333333337</v>
      </c>
      <c r="K50" s="99"/>
      <c r="L50" s="100"/>
      <c r="M50" s="100"/>
      <c r="N50" s="101"/>
      <c r="O50" s="102"/>
      <c r="P50" s="102"/>
    </row>
    <row r="51" spans="1:16">
      <c r="A51" s="1" t="s">
        <v>24</v>
      </c>
      <c r="B51" s="1"/>
      <c r="C51" s="2"/>
      <c r="D51" s="1"/>
      <c r="E51" s="1"/>
      <c r="F51" s="1"/>
      <c r="G51" s="1"/>
      <c r="H51" s="2"/>
      <c r="I51" s="1"/>
      <c r="J51" s="2"/>
      <c r="K51" s="1" t="s">
        <v>25</v>
      </c>
      <c r="L51" s="1"/>
      <c r="M51" s="1"/>
      <c r="N51" s="1"/>
      <c r="O51" s="1"/>
      <c r="P51" s="1"/>
    </row>
    <row r="52" spans="1:16" ht="45" customHeight="1">
      <c r="A52" s="15" t="s">
        <v>26</v>
      </c>
      <c r="B52" s="35" t="s">
        <v>27</v>
      </c>
      <c r="C52" s="36"/>
      <c r="D52" s="36"/>
      <c r="E52" s="36"/>
      <c r="F52" s="36"/>
      <c r="G52" s="36"/>
      <c r="H52" s="36"/>
      <c r="I52" s="36"/>
      <c r="J52" s="36"/>
      <c r="K52" s="86" t="str">
        <f>出張情報入力フォーム!T7</f>
        <v>食事の提供 有4/8(夜)、4/9(昼)、4/10(夜)。
宿泊提供 有 4/3知人宅（食事相当額要）。
交通手段の提供 有 ミュンヘン空港－マックスプランク・プラズマ物理研究所（4/3、4/9）。</v>
      </c>
      <c r="L52" s="87"/>
      <c r="M52" s="87"/>
      <c r="N52" s="87"/>
      <c r="O52" s="87"/>
      <c r="P52" s="50" t="s">
        <v>28</v>
      </c>
    </row>
    <row r="53" spans="1:16" ht="45" customHeight="1">
      <c r="A53" s="16"/>
      <c r="B53" s="37" t="s">
        <v>29</v>
      </c>
      <c r="C53" s="38"/>
      <c r="D53" s="38"/>
      <c r="E53" s="38"/>
      <c r="F53" s="38"/>
      <c r="G53" s="38"/>
      <c r="H53" s="38"/>
      <c r="I53" s="38"/>
      <c r="J53" s="38"/>
      <c r="K53" s="88"/>
      <c r="L53" s="89"/>
      <c r="M53" s="89"/>
      <c r="N53" s="89"/>
      <c r="O53" s="89"/>
      <c r="P53" s="84" t="str">
        <f>出張情報入力フォーム!R7</f>
        <v>有</v>
      </c>
    </row>
    <row r="54" spans="1:16" ht="45" customHeight="1">
      <c r="A54" s="17"/>
      <c r="B54" s="39" t="s">
        <v>30</v>
      </c>
      <c r="C54" s="40"/>
      <c r="D54" s="40"/>
      <c r="E54" s="40"/>
      <c r="F54" s="40"/>
      <c r="G54" s="40"/>
      <c r="H54" s="40"/>
      <c r="I54" s="40"/>
      <c r="J54" s="40"/>
      <c r="K54" s="90"/>
      <c r="L54" s="91"/>
      <c r="M54" s="91"/>
      <c r="N54" s="91"/>
      <c r="O54" s="91"/>
      <c r="P54" s="85"/>
    </row>
    <row r="55" spans="1:16">
      <c r="A55" s="42">
        <v>3</v>
      </c>
      <c r="B55" s="1"/>
      <c r="C55" s="2"/>
      <c r="D55" s="1"/>
      <c r="E55" s="1"/>
      <c r="F55" s="1"/>
      <c r="G55" s="1"/>
      <c r="H55" s="2"/>
      <c r="I55" s="1"/>
      <c r="J55" s="2"/>
      <c r="K55" s="1"/>
      <c r="L55" s="1"/>
      <c r="M55" s="1"/>
      <c r="N55" s="1"/>
      <c r="O55" s="1"/>
      <c r="P55" s="1"/>
    </row>
    <row r="56" spans="1:16">
      <c r="A56" s="1"/>
      <c r="B56" s="1"/>
      <c r="C56" s="2"/>
      <c r="D56" s="1"/>
      <c r="E56" s="1"/>
      <c r="F56" s="1"/>
      <c r="G56" s="1"/>
      <c r="H56" s="2"/>
      <c r="I56" s="1"/>
      <c r="J56" s="2"/>
      <c r="K56" s="1"/>
      <c r="L56" s="1"/>
      <c r="M56" s="1"/>
      <c r="N56" s="1"/>
      <c r="O56" s="1"/>
      <c r="P56" s="1" t="s">
        <v>0</v>
      </c>
    </row>
    <row r="57" spans="1:16" ht="25.5">
      <c r="A57" s="48" t="str">
        <f>出張情報入力フォーム!S9</f>
        <v>精算払い</v>
      </c>
      <c r="B57" s="49"/>
      <c r="C57" s="47"/>
      <c r="D57" s="47"/>
      <c r="E57" s="47"/>
      <c r="F57" s="46" t="s">
        <v>1</v>
      </c>
      <c r="G57" s="47"/>
      <c r="H57" s="47"/>
      <c r="I57" s="47"/>
      <c r="J57" s="47"/>
      <c r="K57" s="47"/>
      <c r="L57" s="47"/>
      <c r="M57" s="47"/>
      <c r="N57" s="47"/>
      <c r="O57" s="47"/>
      <c r="P57" s="47"/>
    </row>
    <row r="58" spans="1:16">
      <c r="A58" s="1"/>
      <c r="B58" s="1"/>
      <c r="C58" s="2"/>
      <c r="D58" s="1"/>
      <c r="E58" s="1"/>
      <c r="F58" s="1"/>
      <c r="G58" s="1"/>
      <c r="H58" s="2"/>
      <c r="I58" s="1"/>
      <c r="J58" s="2"/>
      <c r="K58" s="1"/>
      <c r="L58" s="1"/>
      <c r="M58" s="1"/>
      <c r="N58" s="73" t="s">
        <v>2</v>
      </c>
      <c r="O58" s="74"/>
      <c r="P58" s="1"/>
    </row>
    <row r="59" spans="1:16">
      <c r="A59" s="1"/>
      <c r="B59" s="1"/>
      <c r="C59" s="2"/>
      <c r="D59" s="1"/>
      <c r="E59" s="1"/>
      <c r="F59" s="1"/>
      <c r="G59" s="1"/>
      <c r="H59" s="2"/>
      <c r="I59" s="1"/>
      <c r="J59" s="2"/>
      <c r="K59" s="1"/>
      <c r="L59" s="1"/>
      <c r="M59" s="1"/>
      <c r="N59" s="75"/>
      <c r="O59" s="76"/>
      <c r="P59" s="1"/>
    </row>
    <row r="60" spans="1:16">
      <c r="A60" s="1" t="s">
        <v>3</v>
      </c>
      <c r="B60" s="1"/>
      <c r="C60" s="2"/>
      <c r="D60" s="1"/>
      <c r="E60" s="1"/>
      <c r="F60" s="1"/>
      <c r="G60" s="1"/>
      <c r="H60" s="2"/>
      <c r="I60" s="1"/>
      <c r="J60" s="2"/>
      <c r="K60" s="1"/>
      <c r="L60" s="1"/>
      <c r="M60" s="1"/>
      <c r="N60" s="77"/>
      <c r="O60" s="78"/>
      <c r="P60" s="1"/>
    </row>
    <row r="61" spans="1:16">
      <c r="A61" s="1"/>
      <c r="B61" s="1"/>
      <c r="C61" s="2"/>
      <c r="D61" s="1"/>
      <c r="E61" s="1"/>
      <c r="F61" s="1"/>
      <c r="G61" s="1"/>
      <c r="H61" s="2"/>
      <c r="I61" s="1"/>
      <c r="J61" s="79">
        <f>出張情報入力フォーム!N1</f>
        <v>46296</v>
      </c>
      <c r="K61" s="79"/>
      <c r="L61" s="1"/>
      <c r="M61" s="1"/>
      <c r="N61" s="1"/>
      <c r="O61" s="1"/>
      <c r="P61" s="1"/>
    </row>
    <row r="62" spans="1:16">
      <c r="A62" s="1"/>
      <c r="B62" s="1"/>
      <c r="C62" s="2"/>
      <c r="D62" s="1"/>
      <c r="E62" s="1"/>
      <c r="F62" s="1"/>
      <c r="G62" s="1"/>
      <c r="H62" s="2"/>
      <c r="I62" s="1"/>
      <c r="J62" s="2" t="s">
        <v>4</v>
      </c>
      <c r="K62" s="1"/>
      <c r="L62" s="4" t="str">
        <f>出張情報入力フォーム!N2</f>
        <v>大型　装置夫</v>
      </c>
      <c r="M62" s="5"/>
      <c r="N62" s="5"/>
      <c r="O62" s="1"/>
      <c r="P62" s="1"/>
    </row>
    <row r="63" spans="1:16">
      <c r="A63" s="1"/>
      <c r="B63" s="1"/>
      <c r="C63" s="2"/>
      <c r="D63" s="1"/>
      <c r="E63" s="1"/>
      <c r="F63" s="1"/>
      <c r="G63" s="1"/>
      <c r="H63" s="2"/>
      <c r="I63" s="1"/>
      <c r="J63" s="2"/>
      <c r="K63" s="1"/>
      <c r="L63" s="1"/>
      <c r="M63" s="1"/>
      <c r="N63" s="1"/>
      <c r="O63" s="1"/>
      <c r="P63" s="1"/>
    </row>
    <row r="64" spans="1:16">
      <c r="A64" s="80" t="s">
        <v>5</v>
      </c>
      <c r="B64" s="80"/>
      <c r="C64" s="80"/>
      <c r="D64" s="80"/>
      <c r="E64" s="80"/>
      <c r="F64" s="80"/>
      <c r="G64" s="80"/>
      <c r="H64" s="80"/>
      <c r="I64" s="80"/>
      <c r="J64" s="80"/>
      <c r="K64" s="80"/>
      <c r="L64" s="80"/>
      <c r="M64" s="80"/>
      <c r="N64" s="80"/>
      <c r="O64" s="80"/>
      <c r="P64" s="80"/>
    </row>
    <row r="65" spans="1:16">
      <c r="A65" s="1"/>
      <c r="B65" s="1"/>
      <c r="C65" s="2"/>
      <c r="D65" s="1"/>
      <c r="E65" s="1"/>
      <c r="F65" s="1"/>
      <c r="G65" s="1"/>
      <c r="H65" s="2"/>
      <c r="I65" s="1"/>
      <c r="J65" s="2"/>
      <c r="K65" s="1"/>
      <c r="L65" s="1"/>
      <c r="M65" s="1"/>
      <c r="N65" s="1"/>
      <c r="O65" s="1"/>
      <c r="P65" s="1"/>
    </row>
    <row r="66" spans="1:16">
      <c r="A66" s="1" t="s">
        <v>6</v>
      </c>
      <c r="B66" s="1"/>
      <c r="C66" s="83" t="str">
        <f>出張情報入力フォーム!D1&amp;""</f>
        <v>大型装置利用共同研究大型装置利用共同研究大型装置利用共同研究</v>
      </c>
      <c r="D66" s="83"/>
      <c r="E66" s="83"/>
      <c r="F66" s="83"/>
      <c r="G66" s="83"/>
      <c r="H66" s="83"/>
      <c r="I66" s="83"/>
      <c r="J66" s="83"/>
      <c r="K66" s="83"/>
      <c r="L66" s="83"/>
      <c r="M66" s="83"/>
      <c r="N66" s="83"/>
      <c r="O66" s="83"/>
      <c r="P66" s="83"/>
    </row>
    <row r="67" spans="1:16">
      <c r="A67" s="1" t="s">
        <v>7</v>
      </c>
      <c r="B67" s="1"/>
      <c r="C67" s="83" t="str">
        <f>出張情報入力フォーム!D2&amp;""</f>
        <v>装置　利用人</v>
      </c>
      <c r="D67" s="83"/>
      <c r="E67" s="83"/>
      <c r="F67" s="83"/>
      <c r="G67" s="83"/>
      <c r="H67" s="83"/>
      <c r="I67" s="83"/>
      <c r="J67" s="83"/>
      <c r="K67" s="83"/>
      <c r="L67" s="83"/>
      <c r="M67" s="83"/>
      <c r="N67" s="83"/>
      <c r="O67" s="83"/>
      <c r="P67" s="83"/>
    </row>
    <row r="68" spans="1:16">
      <c r="A68" s="1" t="s">
        <v>8</v>
      </c>
      <c r="B68" s="1"/>
      <c r="C68" s="83" t="str">
        <f>出張情報入力フォーム!D3&amp;""</f>
        <v>NIFS99****001</v>
      </c>
      <c r="D68" s="83"/>
      <c r="E68" s="83"/>
      <c r="F68" s="83"/>
      <c r="G68" s="83"/>
      <c r="H68" s="83"/>
      <c r="I68" s="83"/>
      <c r="J68" s="83"/>
      <c r="K68" s="83"/>
      <c r="L68" s="83"/>
      <c r="M68" s="83"/>
      <c r="N68" s="83"/>
      <c r="O68" s="83"/>
      <c r="P68" s="83"/>
    </row>
    <row r="69" spans="1:16">
      <c r="A69" s="1" t="s">
        <v>9</v>
      </c>
      <c r="B69" s="1"/>
      <c r="C69" s="2"/>
      <c r="D69" s="1" t="s">
        <v>10</v>
      </c>
      <c r="E69" s="1"/>
      <c r="F69" s="1"/>
      <c r="G69" s="1"/>
      <c r="H69" s="2"/>
      <c r="I69" s="1"/>
      <c r="J69" s="2"/>
      <c r="K69" s="1"/>
      <c r="L69" s="1"/>
      <c r="M69" s="1"/>
      <c r="N69" s="1"/>
      <c r="O69" s="1"/>
      <c r="P69" s="1"/>
    </row>
    <row r="70" spans="1:16">
      <c r="A70" s="1"/>
      <c r="B70" s="1"/>
      <c r="C70" s="2"/>
      <c r="D70" s="1"/>
      <c r="E70" s="1"/>
      <c r="F70" s="1"/>
      <c r="G70" s="1"/>
      <c r="H70" s="2"/>
      <c r="I70" s="1"/>
      <c r="J70" s="2"/>
      <c r="K70" s="1"/>
      <c r="L70" s="1"/>
      <c r="M70" s="1"/>
      <c r="N70" s="1"/>
      <c r="O70" s="1"/>
      <c r="P70" s="1"/>
    </row>
    <row r="71" spans="1:16" ht="18.75" customHeight="1">
      <c r="A71" s="81" t="s">
        <v>11</v>
      </c>
      <c r="B71" s="81"/>
      <c r="C71" s="3" t="s">
        <v>12</v>
      </c>
      <c r="D71" s="81" t="s">
        <v>13</v>
      </c>
      <c r="E71" s="81"/>
      <c r="F71" s="73" t="s">
        <v>14</v>
      </c>
      <c r="G71" s="74"/>
      <c r="H71" s="82" t="s">
        <v>15</v>
      </c>
      <c r="I71" s="82"/>
      <c r="J71" s="82"/>
      <c r="K71" s="73" t="s">
        <v>16</v>
      </c>
      <c r="L71" s="92"/>
      <c r="M71" s="92"/>
      <c r="N71" s="74"/>
      <c r="O71" s="81" t="s">
        <v>17</v>
      </c>
      <c r="P71" s="81"/>
    </row>
    <row r="72" spans="1:16" ht="18.75" customHeight="1">
      <c r="A72" s="93" t="str">
        <f>+VLOOKUP(A55,出張情報入力フォーム!A:T,2,FALSE)&amp;""</f>
        <v>核融合　郎</v>
      </c>
      <c r="B72" s="95"/>
      <c r="C72" s="93" t="str">
        <f>+VLOOKUP(A55,出張情報入力フォーム!A:T,4,FALSE)&amp;""</f>
        <v>○○大学</v>
      </c>
      <c r="D72" s="102" t="str">
        <f>VLOOKUP(A55,出張情報入力フォーム!A:T,5,0)&amp;""</f>
        <v>○○学部</v>
      </c>
      <c r="E72" s="102"/>
      <c r="F72" s="93" t="str">
        <f>+VLOOKUP(A55,出張情報入力フォーム!A:T,7,FALSE)&amp;""</f>
        <v>教授</v>
      </c>
      <c r="G72" s="94"/>
      <c r="H72" s="6">
        <f>+VLOOKUP(A55,出張情報入力フォーム!A:T,9,FALSE)</f>
        <v>46296</v>
      </c>
      <c r="I72" s="7" t="s">
        <v>18</v>
      </c>
      <c r="J72" s="8">
        <f>+VLOOKUP(A55,出張情報入力フォーム!A:T,11,FALSE)</f>
        <v>46300</v>
      </c>
      <c r="K72" s="93" t="str">
        <f>出張情報入力フォーム!Q9</f>
        <v>核融合科学研究所</v>
      </c>
      <c r="L72" s="94"/>
      <c r="M72" s="94"/>
      <c r="N72" s="95"/>
      <c r="O72" s="102" t="s">
        <v>19</v>
      </c>
      <c r="P72" s="102"/>
    </row>
    <row r="73" spans="1:16" ht="18.75" customHeight="1">
      <c r="A73" s="96"/>
      <c r="B73" s="98"/>
      <c r="C73" s="96"/>
      <c r="D73" s="102"/>
      <c r="E73" s="102"/>
      <c r="F73" s="96"/>
      <c r="G73" s="97"/>
      <c r="H73" s="103">
        <f>+J72-H72+1</f>
        <v>5</v>
      </c>
      <c r="I73" s="104"/>
      <c r="J73" s="105"/>
      <c r="K73" s="96"/>
      <c r="L73" s="97"/>
      <c r="M73" s="97"/>
      <c r="N73" s="98"/>
      <c r="O73" s="102"/>
      <c r="P73" s="102"/>
    </row>
    <row r="74" spans="1:16" ht="18.75" customHeight="1">
      <c r="A74" s="96"/>
      <c r="B74" s="98"/>
      <c r="C74" s="96"/>
      <c r="D74" s="102"/>
      <c r="E74" s="102"/>
      <c r="F74" s="96"/>
      <c r="G74" s="98"/>
      <c r="H74" s="34" t="s">
        <v>20</v>
      </c>
      <c r="I74" s="9"/>
      <c r="J74" s="34" t="s">
        <v>21</v>
      </c>
      <c r="K74" s="96"/>
      <c r="L74" s="97"/>
      <c r="M74" s="97"/>
      <c r="N74" s="98"/>
      <c r="O74" s="102"/>
      <c r="P74" s="102"/>
    </row>
    <row r="75" spans="1:16" ht="18.75" customHeight="1">
      <c r="A75" s="96"/>
      <c r="B75" s="98"/>
      <c r="C75" s="96"/>
      <c r="D75" s="102"/>
      <c r="E75" s="102"/>
      <c r="F75" s="96"/>
      <c r="G75" s="98"/>
      <c r="H75" s="10">
        <f>+VLOOKUP(A55,出張情報入力フォーム!A:T,12,FALSE)</f>
        <v>46297</v>
      </c>
      <c r="I75" s="11" t="s">
        <v>18</v>
      </c>
      <c r="J75" s="12">
        <f>+VLOOKUP(A55,出張情報入力フォーム!A:T,15,FALSE)</f>
        <v>46298</v>
      </c>
      <c r="K75" s="96"/>
      <c r="L75" s="97"/>
      <c r="M75" s="97"/>
      <c r="N75" s="98"/>
      <c r="O75" s="102"/>
      <c r="P75" s="102"/>
    </row>
    <row r="76" spans="1:16" ht="18.75" customHeight="1">
      <c r="A76" s="96"/>
      <c r="B76" s="98"/>
      <c r="C76" s="96"/>
      <c r="D76" s="102"/>
      <c r="E76" s="102"/>
      <c r="F76" s="96"/>
      <c r="G76" s="98"/>
      <c r="H76" s="34" t="s">
        <v>22</v>
      </c>
      <c r="I76" s="9"/>
      <c r="J76" s="34" t="s">
        <v>23</v>
      </c>
      <c r="K76" s="96"/>
      <c r="L76" s="97"/>
      <c r="M76" s="97"/>
      <c r="N76" s="98"/>
      <c r="O76" s="102"/>
      <c r="P76" s="102"/>
    </row>
    <row r="77" spans="1:16" ht="18.75" customHeight="1">
      <c r="A77" s="99"/>
      <c r="B77" s="101"/>
      <c r="C77" s="99"/>
      <c r="D77" s="102"/>
      <c r="E77" s="102"/>
      <c r="F77" s="99"/>
      <c r="G77" s="101"/>
      <c r="H77" s="13">
        <f>+VLOOKUP(A55,出張情報入力フォーム!A:T,13,FALSE)</f>
        <v>0.375</v>
      </c>
      <c r="I77" s="14" t="s">
        <v>18</v>
      </c>
      <c r="J77" s="13">
        <f>+VLOOKUP(A55,出張情報入力フォーム!A:T,16,FALSE)</f>
        <v>0.70833333333333337</v>
      </c>
      <c r="K77" s="99"/>
      <c r="L77" s="100"/>
      <c r="M77" s="100"/>
      <c r="N77" s="101"/>
      <c r="O77" s="102"/>
      <c r="P77" s="102"/>
    </row>
    <row r="78" spans="1:16">
      <c r="A78" s="1" t="s">
        <v>24</v>
      </c>
      <c r="B78" s="1"/>
      <c r="C78" s="2"/>
      <c r="D78" s="1"/>
      <c r="E78" s="1"/>
      <c r="F78" s="1"/>
      <c r="G78" s="1"/>
      <c r="H78" s="2"/>
      <c r="I78" s="1"/>
      <c r="J78" s="2"/>
      <c r="K78" s="1" t="s">
        <v>25</v>
      </c>
      <c r="L78" s="1"/>
      <c r="M78" s="1"/>
      <c r="N78" s="1"/>
      <c r="O78" s="1"/>
      <c r="P78" s="1"/>
    </row>
    <row r="79" spans="1:16" ht="45" customHeight="1">
      <c r="A79" s="15" t="s">
        <v>26</v>
      </c>
      <c r="B79" s="35" t="s">
        <v>27</v>
      </c>
      <c r="C79" s="36"/>
      <c r="D79" s="36"/>
      <c r="E79" s="36"/>
      <c r="F79" s="36"/>
      <c r="G79" s="36"/>
      <c r="H79" s="36"/>
      <c r="I79" s="36"/>
      <c r="J79" s="36"/>
      <c r="K79" s="86" t="str">
        <f>出張情報入力フォーム!T9</f>
        <v>食事の提供 有4/8(夜)、4/9(昼)、4/10(夜)。
宿泊提供 有 4/3知人宅（食事相当額要）。
交通手段の提供 有 ミュンヘン空港－マックスプランク・プラズマ物理研究所（4/3、4/9）。</v>
      </c>
      <c r="L79" s="87"/>
      <c r="M79" s="87"/>
      <c r="N79" s="87"/>
      <c r="O79" s="87"/>
      <c r="P79" s="50" t="s">
        <v>28</v>
      </c>
    </row>
    <row r="80" spans="1:16" ht="45" customHeight="1">
      <c r="A80" s="16"/>
      <c r="B80" s="37" t="s">
        <v>29</v>
      </c>
      <c r="C80" s="38"/>
      <c r="D80" s="38"/>
      <c r="E80" s="38"/>
      <c r="F80" s="38"/>
      <c r="G80" s="38"/>
      <c r="H80" s="38"/>
      <c r="I80" s="38"/>
      <c r="J80" s="38"/>
      <c r="K80" s="88"/>
      <c r="L80" s="89"/>
      <c r="M80" s="89"/>
      <c r="N80" s="89"/>
      <c r="O80" s="89"/>
      <c r="P80" s="84" t="str">
        <f>出張情報入力フォーム!R9</f>
        <v>有</v>
      </c>
    </row>
    <row r="81" spans="1:16" ht="45" customHeight="1">
      <c r="A81" s="17"/>
      <c r="B81" s="39" t="s">
        <v>30</v>
      </c>
      <c r="C81" s="40"/>
      <c r="D81" s="40"/>
      <c r="E81" s="40"/>
      <c r="F81" s="40"/>
      <c r="G81" s="40"/>
      <c r="H81" s="40"/>
      <c r="I81" s="40"/>
      <c r="J81" s="40"/>
      <c r="K81" s="90"/>
      <c r="L81" s="91"/>
      <c r="M81" s="91"/>
      <c r="N81" s="91"/>
      <c r="O81" s="91"/>
      <c r="P81" s="85"/>
    </row>
    <row r="82" spans="1:16">
      <c r="A82" s="42">
        <v>4</v>
      </c>
      <c r="B82" s="1"/>
      <c r="C82" s="2"/>
      <c r="D82" s="1"/>
      <c r="E82" s="1"/>
      <c r="F82" s="1"/>
      <c r="G82" s="1"/>
      <c r="H82" s="2"/>
      <c r="I82" s="1"/>
      <c r="J82" s="2"/>
      <c r="K82" s="1"/>
      <c r="L82" s="1"/>
      <c r="M82" s="1"/>
      <c r="N82" s="1"/>
      <c r="O82" s="1"/>
      <c r="P82" s="1"/>
    </row>
    <row r="83" spans="1:16">
      <c r="A83" s="1"/>
      <c r="B83" s="1"/>
      <c r="C83" s="2"/>
      <c r="D83" s="1"/>
      <c r="E83" s="1"/>
      <c r="F83" s="1"/>
      <c r="G83" s="1"/>
      <c r="H83" s="2"/>
      <c r="I83" s="1"/>
      <c r="J83" s="2"/>
      <c r="K83" s="1"/>
      <c r="L83" s="1"/>
      <c r="M83" s="1"/>
      <c r="N83" s="1"/>
      <c r="O83" s="1"/>
      <c r="P83" s="1" t="s">
        <v>0</v>
      </c>
    </row>
    <row r="84" spans="1:16" ht="25.5">
      <c r="A84" s="48" t="str">
        <f>出張情報入力フォーム!S11</f>
        <v>精算払い</v>
      </c>
      <c r="B84" s="49"/>
      <c r="C84" s="47"/>
      <c r="D84" s="47"/>
      <c r="E84" s="47"/>
      <c r="F84" s="46" t="s">
        <v>1</v>
      </c>
      <c r="G84" s="47"/>
      <c r="H84" s="47"/>
      <c r="I84" s="47"/>
      <c r="J84" s="47"/>
      <c r="K84" s="47"/>
      <c r="L84" s="47"/>
      <c r="M84" s="47"/>
      <c r="N84" s="47"/>
      <c r="O84" s="47"/>
      <c r="P84" s="47"/>
    </row>
    <row r="85" spans="1:16">
      <c r="A85" s="1"/>
      <c r="B85" s="1"/>
      <c r="C85" s="2"/>
      <c r="D85" s="1"/>
      <c r="E85" s="1"/>
      <c r="F85" s="1"/>
      <c r="G85" s="1"/>
      <c r="H85" s="2"/>
      <c r="I85" s="1"/>
      <c r="J85" s="2"/>
      <c r="K85" s="1"/>
      <c r="L85" s="1"/>
      <c r="M85" s="1"/>
      <c r="N85" s="73" t="s">
        <v>2</v>
      </c>
      <c r="O85" s="74"/>
      <c r="P85" s="1"/>
    </row>
    <row r="86" spans="1:16">
      <c r="A86" s="1"/>
      <c r="B86" s="1"/>
      <c r="C86" s="2"/>
      <c r="D86" s="1"/>
      <c r="E86" s="1"/>
      <c r="F86" s="1"/>
      <c r="G86" s="1"/>
      <c r="H86" s="2"/>
      <c r="I86" s="1"/>
      <c r="J86" s="2"/>
      <c r="K86" s="1"/>
      <c r="L86" s="1"/>
      <c r="M86" s="1"/>
      <c r="N86" s="75"/>
      <c r="O86" s="76"/>
      <c r="P86" s="1"/>
    </row>
    <row r="87" spans="1:16">
      <c r="A87" s="1" t="s">
        <v>3</v>
      </c>
      <c r="B87" s="1"/>
      <c r="C87" s="2"/>
      <c r="D87" s="1"/>
      <c r="E87" s="1"/>
      <c r="F87" s="1"/>
      <c r="G87" s="1"/>
      <c r="H87" s="2"/>
      <c r="I87" s="1"/>
      <c r="J87" s="2"/>
      <c r="K87" s="1"/>
      <c r="L87" s="1"/>
      <c r="M87" s="1"/>
      <c r="N87" s="77"/>
      <c r="O87" s="78"/>
      <c r="P87" s="1"/>
    </row>
    <row r="88" spans="1:16">
      <c r="A88" s="1"/>
      <c r="B88" s="1"/>
      <c r="C88" s="2"/>
      <c r="D88" s="1"/>
      <c r="E88" s="1"/>
      <c r="F88" s="1"/>
      <c r="G88" s="1"/>
      <c r="H88" s="2"/>
      <c r="I88" s="1"/>
      <c r="J88" s="79">
        <f>出張情報入力フォーム!N1</f>
        <v>46296</v>
      </c>
      <c r="K88" s="79"/>
      <c r="L88" s="1"/>
      <c r="M88" s="1"/>
      <c r="N88" s="1"/>
      <c r="O88" s="1"/>
      <c r="P88" s="1"/>
    </row>
    <row r="89" spans="1:16">
      <c r="A89" s="1"/>
      <c r="B89" s="1"/>
      <c r="C89" s="2"/>
      <c r="D89" s="1"/>
      <c r="E89" s="1"/>
      <c r="F89" s="1"/>
      <c r="G89" s="1"/>
      <c r="H89" s="2"/>
      <c r="I89" s="1"/>
      <c r="J89" s="2" t="s">
        <v>4</v>
      </c>
      <c r="K89" s="1"/>
      <c r="L89" s="4" t="str">
        <f>出張情報入力フォーム!N2</f>
        <v>大型　装置夫</v>
      </c>
      <c r="M89" s="5"/>
      <c r="N89" s="5"/>
      <c r="O89" s="1"/>
      <c r="P89" s="1"/>
    </row>
    <row r="90" spans="1:16">
      <c r="A90" s="1"/>
      <c r="B90" s="1"/>
      <c r="C90" s="2"/>
      <c r="D90" s="1"/>
      <c r="E90" s="1"/>
      <c r="F90" s="1"/>
      <c r="G90" s="1"/>
      <c r="H90" s="2"/>
      <c r="I90" s="1"/>
      <c r="J90" s="2"/>
      <c r="K90" s="1"/>
      <c r="L90" s="1"/>
      <c r="M90" s="1"/>
      <c r="N90" s="1"/>
      <c r="O90" s="1"/>
      <c r="P90" s="1"/>
    </row>
    <row r="91" spans="1:16">
      <c r="A91" s="80" t="s">
        <v>5</v>
      </c>
      <c r="B91" s="80"/>
      <c r="C91" s="80"/>
      <c r="D91" s="80"/>
      <c r="E91" s="80"/>
      <c r="F91" s="80"/>
      <c r="G91" s="80"/>
      <c r="H91" s="80"/>
      <c r="I91" s="80"/>
      <c r="J91" s="80"/>
      <c r="K91" s="80"/>
      <c r="L91" s="80"/>
      <c r="M91" s="80"/>
      <c r="N91" s="80"/>
      <c r="O91" s="80"/>
      <c r="P91" s="80"/>
    </row>
    <row r="92" spans="1:16">
      <c r="A92" s="1"/>
      <c r="B92" s="1"/>
      <c r="C92" s="2"/>
      <c r="D92" s="1"/>
      <c r="E92" s="1"/>
      <c r="F92" s="1"/>
      <c r="G92" s="1"/>
      <c r="H92" s="2"/>
      <c r="I92" s="1"/>
      <c r="J92" s="2"/>
      <c r="K92" s="1"/>
      <c r="L92" s="1"/>
      <c r="M92" s="1"/>
      <c r="N92" s="1"/>
      <c r="O92" s="1"/>
      <c r="P92" s="1"/>
    </row>
    <row r="93" spans="1:16">
      <c r="A93" s="1" t="s">
        <v>6</v>
      </c>
      <c r="B93" s="1"/>
      <c r="C93" s="83" t="str">
        <f>出張情報入力フォーム!D1&amp;""</f>
        <v>大型装置利用共同研究大型装置利用共同研究大型装置利用共同研究</v>
      </c>
      <c r="D93" s="83"/>
      <c r="E93" s="83"/>
      <c r="F93" s="83"/>
      <c r="G93" s="83"/>
      <c r="H93" s="83"/>
      <c r="I93" s="83"/>
      <c r="J93" s="83"/>
      <c r="K93" s="83"/>
      <c r="L93" s="83"/>
      <c r="M93" s="83"/>
      <c r="N93" s="83"/>
      <c r="O93" s="83"/>
      <c r="P93" s="83"/>
    </row>
    <row r="94" spans="1:16">
      <c r="A94" s="1" t="s">
        <v>7</v>
      </c>
      <c r="B94" s="1"/>
      <c r="C94" s="83" t="str">
        <f>出張情報入力フォーム!D2&amp;""</f>
        <v>装置　利用人</v>
      </c>
      <c r="D94" s="83"/>
      <c r="E94" s="83"/>
      <c r="F94" s="83"/>
      <c r="G94" s="83"/>
      <c r="H94" s="83"/>
      <c r="I94" s="83"/>
      <c r="J94" s="83"/>
      <c r="K94" s="83"/>
      <c r="L94" s="83"/>
      <c r="M94" s="83"/>
      <c r="N94" s="83"/>
      <c r="O94" s="83"/>
      <c r="P94" s="83"/>
    </row>
    <row r="95" spans="1:16">
      <c r="A95" s="1" t="s">
        <v>8</v>
      </c>
      <c r="B95" s="1"/>
      <c r="C95" s="83" t="str">
        <f>出張情報入力フォーム!D3&amp;""</f>
        <v>NIFS99****001</v>
      </c>
      <c r="D95" s="83"/>
      <c r="E95" s="83"/>
      <c r="F95" s="83"/>
      <c r="G95" s="83"/>
      <c r="H95" s="83"/>
      <c r="I95" s="83"/>
      <c r="J95" s="83"/>
      <c r="K95" s="83"/>
      <c r="L95" s="83"/>
      <c r="M95" s="83"/>
      <c r="N95" s="83"/>
      <c r="O95" s="83"/>
      <c r="P95" s="83"/>
    </row>
    <row r="96" spans="1:16">
      <c r="A96" s="1" t="s">
        <v>9</v>
      </c>
      <c r="B96" s="1"/>
      <c r="C96" s="2"/>
      <c r="D96" s="1" t="s">
        <v>10</v>
      </c>
      <c r="E96" s="1"/>
      <c r="F96" s="1"/>
      <c r="G96" s="1"/>
      <c r="H96" s="2"/>
      <c r="I96" s="1"/>
      <c r="J96" s="2"/>
      <c r="K96" s="1"/>
      <c r="L96" s="1"/>
      <c r="M96" s="1"/>
      <c r="N96" s="1"/>
      <c r="O96" s="1"/>
      <c r="P96" s="1"/>
    </row>
    <row r="97" spans="1:16">
      <c r="A97" s="1"/>
      <c r="B97" s="1"/>
      <c r="C97" s="2"/>
      <c r="D97" s="1"/>
      <c r="E97" s="1"/>
      <c r="F97" s="1"/>
      <c r="G97" s="1"/>
      <c r="H97" s="2"/>
      <c r="I97" s="1"/>
      <c r="J97" s="2"/>
      <c r="K97" s="1"/>
      <c r="L97" s="1"/>
      <c r="M97" s="1"/>
      <c r="N97" s="1"/>
      <c r="O97" s="1"/>
      <c r="P97" s="1"/>
    </row>
    <row r="98" spans="1:16" ht="18.75" customHeight="1">
      <c r="A98" s="81" t="s">
        <v>11</v>
      </c>
      <c r="B98" s="81"/>
      <c r="C98" s="3" t="s">
        <v>12</v>
      </c>
      <c r="D98" s="81" t="s">
        <v>13</v>
      </c>
      <c r="E98" s="81"/>
      <c r="F98" s="73" t="s">
        <v>14</v>
      </c>
      <c r="G98" s="74"/>
      <c r="H98" s="82" t="s">
        <v>15</v>
      </c>
      <c r="I98" s="82"/>
      <c r="J98" s="82"/>
      <c r="K98" s="73" t="s">
        <v>16</v>
      </c>
      <c r="L98" s="92"/>
      <c r="M98" s="92"/>
      <c r="N98" s="74"/>
      <c r="O98" s="81" t="s">
        <v>17</v>
      </c>
      <c r="P98" s="81"/>
    </row>
    <row r="99" spans="1:16" ht="18.75" customHeight="1">
      <c r="A99" s="93" t="str">
        <f>+VLOOKUP(A82,出張情報入力フォーム!A:T,2,FALSE)&amp;""</f>
        <v>核融合　太</v>
      </c>
      <c r="B99" s="95"/>
      <c r="C99" s="93" t="str">
        <f>+VLOOKUP(A82,出張情報入力フォーム!A:T,4,FALSE)&amp;""</f>
        <v>○○大学</v>
      </c>
      <c r="D99" s="102" t="str">
        <f>VLOOKUP(A82,出張情報入力フォーム!A:T,5,0)&amp;""</f>
        <v>○○学部</v>
      </c>
      <c r="E99" s="102"/>
      <c r="F99" s="93" t="str">
        <f>+VLOOKUP(A82,出張情報入力フォーム!A:T,7,FALSE)&amp;""</f>
        <v>教授</v>
      </c>
      <c r="G99" s="94"/>
      <c r="H99" s="6">
        <f>+VLOOKUP(A82,出張情報入力フォーム!A:T,9,FALSE)</f>
        <v>46296</v>
      </c>
      <c r="I99" s="7" t="s">
        <v>18</v>
      </c>
      <c r="J99" s="8">
        <f>+VLOOKUP(A82,出張情報入力フォーム!A:T,11,FALSE)</f>
        <v>46300</v>
      </c>
      <c r="K99" s="93" t="str">
        <f>出張情報入力フォーム!Q11</f>
        <v>核融合科学研究所</v>
      </c>
      <c r="L99" s="94"/>
      <c r="M99" s="94"/>
      <c r="N99" s="95"/>
      <c r="O99" s="102" t="s">
        <v>19</v>
      </c>
      <c r="P99" s="102"/>
    </row>
    <row r="100" spans="1:16" ht="18.75" customHeight="1">
      <c r="A100" s="96"/>
      <c r="B100" s="98"/>
      <c r="C100" s="96"/>
      <c r="D100" s="102"/>
      <c r="E100" s="102"/>
      <c r="F100" s="96"/>
      <c r="G100" s="97"/>
      <c r="H100" s="103">
        <f>+J99-H99+1</f>
        <v>5</v>
      </c>
      <c r="I100" s="104"/>
      <c r="J100" s="105"/>
      <c r="K100" s="96"/>
      <c r="L100" s="97"/>
      <c r="M100" s="97"/>
      <c r="N100" s="98"/>
      <c r="O100" s="102"/>
      <c r="P100" s="102"/>
    </row>
    <row r="101" spans="1:16" ht="18.75" customHeight="1">
      <c r="A101" s="96"/>
      <c r="B101" s="98"/>
      <c r="C101" s="96"/>
      <c r="D101" s="102"/>
      <c r="E101" s="102"/>
      <c r="F101" s="96"/>
      <c r="G101" s="98"/>
      <c r="H101" s="34" t="s">
        <v>20</v>
      </c>
      <c r="I101" s="9"/>
      <c r="J101" s="34" t="s">
        <v>21</v>
      </c>
      <c r="K101" s="96"/>
      <c r="L101" s="97"/>
      <c r="M101" s="97"/>
      <c r="N101" s="98"/>
      <c r="O101" s="102"/>
      <c r="P101" s="102"/>
    </row>
    <row r="102" spans="1:16" ht="18.75" customHeight="1">
      <c r="A102" s="96"/>
      <c r="B102" s="98"/>
      <c r="C102" s="96"/>
      <c r="D102" s="102"/>
      <c r="E102" s="102"/>
      <c r="F102" s="96"/>
      <c r="G102" s="98"/>
      <c r="H102" s="10">
        <f>+VLOOKUP(A82,出張情報入力フォーム!A:T,12,FALSE)</f>
        <v>46297</v>
      </c>
      <c r="I102" s="11" t="s">
        <v>18</v>
      </c>
      <c r="J102" s="12">
        <f>+VLOOKUP(A82,出張情報入力フォーム!A:T,15,FALSE)</f>
        <v>46298</v>
      </c>
      <c r="K102" s="96"/>
      <c r="L102" s="97"/>
      <c r="M102" s="97"/>
      <c r="N102" s="98"/>
      <c r="O102" s="102"/>
      <c r="P102" s="102"/>
    </row>
    <row r="103" spans="1:16" ht="18.75" customHeight="1">
      <c r="A103" s="96"/>
      <c r="B103" s="98"/>
      <c r="C103" s="96"/>
      <c r="D103" s="102"/>
      <c r="E103" s="102"/>
      <c r="F103" s="96"/>
      <c r="G103" s="98"/>
      <c r="H103" s="34" t="s">
        <v>22</v>
      </c>
      <c r="I103" s="9"/>
      <c r="J103" s="34" t="s">
        <v>23</v>
      </c>
      <c r="K103" s="96"/>
      <c r="L103" s="97"/>
      <c r="M103" s="97"/>
      <c r="N103" s="98"/>
      <c r="O103" s="102"/>
      <c r="P103" s="102"/>
    </row>
    <row r="104" spans="1:16" ht="18.75" customHeight="1">
      <c r="A104" s="99"/>
      <c r="B104" s="101"/>
      <c r="C104" s="99"/>
      <c r="D104" s="102"/>
      <c r="E104" s="102"/>
      <c r="F104" s="99"/>
      <c r="G104" s="101"/>
      <c r="H104" s="13">
        <f>+VLOOKUP(A82,出張情報入力フォーム!A:T,13,FALSE)</f>
        <v>0.375</v>
      </c>
      <c r="I104" s="14" t="s">
        <v>18</v>
      </c>
      <c r="J104" s="13">
        <f>+VLOOKUP(A82,出張情報入力フォーム!A:T,16,FALSE)</f>
        <v>0.70833333333333337</v>
      </c>
      <c r="K104" s="99"/>
      <c r="L104" s="100"/>
      <c r="M104" s="100"/>
      <c r="N104" s="101"/>
      <c r="O104" s="102"/>
      <c r="P104" s="102"/>
    </row>
    <row r="105" spans="1:16">
      <c r="A105" s="1" t="s">
        <v>24</v>
      </c>
      <c r="B105" s="1"/>
      <c r="C105" s="2"/>
      <c r="D105" s="1"/>
      <c r="E105" s="1"/>
      <c r="F105" s="1"/>
      <c r="G105" s="1"/>
      <c r="H105" s="2"/>
      <c r="I105" s="1"/>
      <c r="J105" s="2"/>
      <c r="K105" s="1" t="s">
        <v>25</v>
      </c>
      <c r="L105" s="1"/>
      <c r="M105" s="1"/>
      <c r="N105" s="1"/>
      <c r="O105" s="1"/>
      <c r="P105" s="1"/>
    </row>
    <row r="106" spans="1:16" ht="45" customHeight="1">
      <c r="A106" s="15" t="s">
        <v>26</v>
      </c>
      <c r="B106" s="35" t="s">
        <v>27</v>
      </c>
      <c r="C106" s="36"/>
      <c r="D106" s="36"/>
      <c r="E106" s="36"/>
      <c r="F106" s="36"/>
      <c r="G106" s="36"/>
      <c r="H106" s="36"/>
      <c r="I106" s="36"/>
      <c r="J106" s="36"/>
      <c r="K106" s="86" t="str">
        <f>出張情報入力フォーム!T11</f>
        <v>食事の提供 有4/8(夜)、4/9(昼)、4/10(夜)。
宿泊提供 有 4/3知人宅（食事相当額要）。
交通手段の提供 有 ミュンヘン空港－マックスプランク・プラズマ物理研究所（4/3、4/9）。</v>
      </c>
      <c r="L106" s="87"/>
      <c r="M106" s="87"/>
      <c r="N106" s="87"/>
      <c r="O106" s="87"/>
      <c r="P106" s="50" t="s">
        <v>28</v>
      </c>
    </row>
    <row r="107" spans="1:16" ht="45" customHeight="1">
      <c r="A107" s="16"/>
      <c r="B107" s="37" t="s">
        <v>29</v>
      </c>
      <c r="C107" s="38"/>
      <c r="D107" s="38"/>
      <c r="E107" s="38"/>
      <c r="F107" s="38"/>
      <c r="G107" s="38"/>
      <c r="H107" s="38"/>
      <c r="I107" s="38"/>
      <c r="J107" s="38"/>
      <c r="K107" s="88"/>
      <c r="L107" s="89"/>
      <c r="M107" s="89"/>
      <c r="N107" s="89"/>
      <c r="O107" s="89"/>
      <c r="P107" s="84" t="str">
        <f>出張情報入力フォーム!R11</f>
        <v>有</v>
      </c>
    </row>
    <row r="108" spans="1:16" ht="45" customHeight="1">
      <c r="A108" s="17"/>
      <c r="B108" s="39" t="s">
        <v>30</v>
      </c>
      <c r="C108" s="40"/>
      <c r="D108" s="40"/>
      <c r="E108" s="40"/>
      <c r="F108" s="40"/>
      <c r="G108" s="40"/>
      <c r="H108" s="40"/>
      <c r="I108" s="40"/>
      <c r="J108" s="40"/>
      <c r="K108" s="90"/>
      <c r="L108" s="91"/>
      <c r="M108" s="91"/>
      <c r="N108" s="91"/>
      <c r="O108" s="91"/>
      <c r="P108" s="85"/>
    </row>
    <row r="109" spans="1:16">
      <c r="A109" s="42">
        <v>5</v>
      </c>
      <c r="B109" s="1"/>
      <c r="C109" s="2"/>
      <c r="D109" s="1"/>
      <c r="E109" s="1"/>
      <c r="F109" s="1"/>
      <c r="G109" s="1"/>
      <c r="H109" s="2"/>
      <c r="I109" s="1"/>
      <c r="J109" s="2"/>
      <c r="K109" s="1"/>
      <c r="L109" s="1"/>
      <c r="M109" s="1"/>
      <c r="N109" s="1"/>
      <c r="O109" s="1"/>
      <c r="P109" s="1"/>
    </row>
    <row r="110" spans="1:16">
      <c r="A110" s="1"/>
      <c r="B110" s="1"/>
      <c r="C110" s="2"/>
      <c r="D110" s="1"/>
      <c r="E110" s="1"/>
      <c r="F110" s="1"/>
      <c r="G110" s="1"/>
      <c r="H110" s="2"/>
      <c r="I110" s="1"/>
      <c r="J110" s="2"/>
      <c r="K110" s="1"/>
      <c r="L110" s="1"/>
      <c r="M110" s="1"/>
      <c r="N110" s="1"/>
      <c r="O110" s="1"/>
      <c r="P110" s="1" t="s">
        <v>0</v>
      </c>
    </row>
    <row r="111" spans="1:16" ht="25.5" customHeight="1">
      <c r="A111" s="48" t="str">
        <f>出張情報入力フォーム!S13</f>
        <v>精算払い</v>
      </c>
      <c r="B111" s="49"/>
      <c r="C111" s="47"/>
      <c r="D111" s="47"/>
      <c r="E111" s="47"/>
      <c r="F111" s="46" t="s">
        <v>1</v>
      </c>
      <c r="G111" s="47"/>
      <c r="H111" s="47"/>
      <c r="I111" s="47"/>
      <c r="J111" s="47"/>
      <c r="K111" s="47"/>
      <c r="L111" s="47"/>
      <c r="M111" s="47"/>
      <c r="N111" s="47"/>
      <c r="O111" s="47"/>
      <c r="P111" s="47"/>
    </row>
    <row r="112" spans="1:16">
      <c r="A112" s="1"/>
      <c r="B112" s="1"/>
      <c r="C112" s="2"/>
      <c r="D112" s="1"/>
      <c r="E112" s="1"/>
      <c r="F112" s="1"/>
      <c r="G112" s="1"/>
      <c r="H112" s="2"/>
      <c r="I112" s="1"/>
      <c r="J112" s="2"/>
      <c r="K112" s="1"/>
      <c r="L112" s="1"/>
      <c r="M112" s="1"/>
      <c r="N112" s="73" t="s">
        <v>2</v>
      </c>
      <c r="O112" s="74"/>
      <c r="P112" s="1"/>
    </row>
    <row r="113" spans="1:16">
      <c r="A113" s="1"/>
      <c r="B113" s="1"/>
      <c r="C113" s="2"/>
      <c r="D113" s="1"/>
      <c r="E113" s="1"/>
      <c r="F113" s="1"/>
      <c r="G113" s="1"/>
      <c r="H113" s="2"/>
      <c r="I113" s="1"/>
      <c r="J113" s="2"/>
      <c r="K113" s="1"/>
      <c r="L113" s="1"/>
      <c r="M113" s="1"/>
      <c r="N113" s="75"/>
      <c r="O113" s="76"/>
      <c r="P113" s="1"/>
    </row>
    <row r="114" spans="1:16">
      <c r="A114" s="1" t="s">
        <v>3</v>
      </c>
      <c r="B114" s="1"/>
      <c r="C114" s="2"/>
      <c r="D114" s="1"/>
      <c r="E114" s="1"/>
      <c r="F114" s="1"/>
      <c r="G114" s="1"/>
      <c r="H114" s="2"/>
      <c r="I114" s="1"/>
      <c r="J114" s="2"/>
      <c r="K114" s="1"/>
      <c r="L114" s="1"/>
      <c r="M114" s="1"/>
      <c r="N114" s="77"/>
      <c r="O114" s="78"/>
      <c r="P114" s="1"/>
    </row>
    <row r="115" spans="1:16">
      <c r="A115" s="1"/>
      <c r="B115" s="1"/>
      <c r="C115" s="2"/>
      <c r="D115" s="1"/>
      <c r="E115" s="1"/>
      <c r="F115" s="1"/>
      <c r="G115" s="1"/>
      <c r="H115" s="2"/>
      <c r="I115" s="1"/>
      <c r="J115" s="79">
        <f>出張情報入力フォーム!N1</f>
        <v>46296</v>
      </c>
      <c r="K115" s="79"/>
      <c r="L115" s="1"/>
      <c r="M115" s="1"/>
      <c r="N115" s="1"/>
      <c r="O115" s="1"/>
      <c r="P115" s="1"/>
    </row>
    <row r="116" spans="1:16">
      <c r="A116" s="1"/>
      <c r="B116" s="1"/>
      <c r="C116" s="2"/>
      <c r="D116" s="1"/>
      <c r="E116" s="1"/>
      <c r="F116" s="1"/>
      <c r="G116" s="1"/>
      <c r="H116" s="2"/>
      <c r="I116" s="1"/>
      <c r="J116" s="2" t="s">
        <v>4</v>
      </c>
      <c r="K116" s="1"/>
      <c r="L116" s="4" t="str">
        <f>出張情報入力フォーム!N2</f>
        <v>大型　装置夫</v>
      </c>
      <c r="M116" s="5"/>
      <c r="N116" s="5"/>
      <c r="O116" s="1"/>
      <c r="P116" s="1"/>
    </row>
    <row r="117" spans="1:16">
      <c r="A117" s="1"/>
      <c r="B117" s="1"/>
      <c r="C117" s="2"/>
      <c r="D117" s="1"/>
      <c r="E117" s="1"/>
      <c r="F117" s="1"/>
      <c r="G117" s="1"/>
      <c r="H117" s="2"/>
      <c r="I117" s="1"/>
      <c r="J117" s="2"/>
      <c r="K117" s="1"/>
      <c r="L117" s="1"/>
      <c r="M117" s="1"/>
      <c r="N117" s="1"/>
      <c r="O117" s="1"/>
      <c r="P117" s="1"/>
    </row>
    <row r="118" spans="1:16">
      <c r="A118" s="80" t="s">
        <v>5</v>
      </c>
      <c r="B118" s="80"/>
      <c r="C118" s="80"/>
      <c r="D118" s="80"/>
      <c r="E118" s="80"/>
      <c r="F118" s="80"/>
      <c r="G118" s="80"/>
      <c r="H118" s="80"/>
      <c r="I118" s="80"/>
      <c r="J118" s="80"/>
      <c r="K118" s="80"/>
      <c r="L118" s="80"/>
      <c r="M118" s="80"/>
      <c r="N118" s="80"/>
      <c r="O118" s="80"/>
      <c r="P118" s="80"/>
    </row>
    <row r="119" spans="1:16">
      <c r="A119" s="1"/>
      <c r="B119" s="1"/>
      <c r="C119" s="2"/>
      <c r="D119" s="1"/>
      <c r="E119" s="1"/>
      <c r="F119" s="1"/>
      <c r="G119" s="1"/>
      <c r="H119" s="2"/>
      <c r="I119" s="1"/>
      <c r="J119" s="2"/>
      <c r="K119" s="1"/>
      <c r="L119" s="1"/>
      <c r="M119" s="1"/>
      <c r="N119" s="1"/>
      <c r="O119" s="1"/>
      <c r="P119" s="1"/>
    </row>
    <row r="120" spans="1:16">
      <c r="A120" s="1" t="s">
        <v>6</v>
      </c>
      <c r="B120" s="1"/>
      <c r="C120" s="83" t="str">
        <f>出張情報入力フォーム!D1&amp;""</f>
        <v>大型装置利用共同研究大型装置利用共同研究大型装置利用共同研究</v>
      </c>
      <c r="D120" s="83"/>
      <c r="E120" s="83"/>
      <c r="F120" s="83"/>
      <c r="G120" s="83"/>
      <c r="H120" s="83"/>
      <c r="I120" s="83"/>
      <c r="J120" s="83"/>
      <c r="K120" s="83"/>
      <c r="L120" s="83"/>
      <c r="M120" s="83"/>
      <c r="N120" s="83"/>
      <c r="O120" s="83"/>
      <c r="P120" s="83"/>
    </row>
    <row r="121" spans="1:16">
      <c r="A121" s="1" t="s">
        <v>7</v>
      </c>
      <c r="B121" s="1"/>
      <c r="C121" s="83" t="str">
        <f>出張情報入力フォーム!D2&amp;""</f>
        <v>装置　利用人</v>
      </c>
      <c r="D121" s="83"/>
      <c r="E121" s="83"/>
      <c r="F121" s="83"/>
      <c r="G121" s="83"/>
      <c r="H121" s="83"/>
      <c r="I121" s="83"/>
      <c r="J121" s="83"/>
      <c r="K121" s="83"/>
      <c r="L121" s="83"/>
      <c r="M121" s="83"/>
      <c r="N121" s="83"/>
      <c r="O121" s="83"/>
      <c r="P121" s="83"/>
    </row>
    <row r="122" spans="1:16">
      <c r="A122" s="1" t="s">
        <v>8</v>
      </c>
      <c r="B122" s="1"/>
      <c r="C122" s="83" t="str">
        <f>出張情報入力フォーム!D3&amp;""</f>
        <v>NIFS99****001</v>
      </c>
      <c r="D122" s="83"/>
      <c r="E122" s="83"/>
      <c r="F122" s="83"/>
      <c r="G122" s="83"/>
      <c r="H122" s="83"/>
      <c r="I122" s="83"/>
      <c r="J122" s="83"/>
      <c r="K122" s="83"/>
      <c r="L122" s="83"/>
      <c r="M122" s="83"/>
      <c r="N122" s="83"/>
      <c r="O122" s="83"/>
      <c r="P122" s="83"/>
    </row>
    <row r="123" spans="1:16">
      <c r="A123" s="1" t="s">
        <v>9</v>
      </c>
      <c r="B123" s="1"/>
      <c r="C123" s="2"/>
      <c r="D123" s="1" t="s">
        <v>10</v>
      </c>
      <c r="E123" s="1"/>
      <c r="F123" s="1"/>
      <c r="G123" s="1"/>
      <c r="H123" s="2"/>
      <c r="I123" s="1"/>
      <c r="J123" s="2"/>
      <c r="K123" s="1"/>
      <c r="L123" s="1"/>
      <c r="M123" s="1"/>
      <c r="N123" s="1"/>
      <c r="O123" s="1"/>
      <c r="P123" s="1"/>
    </row>
    <row r="124" spans="1:16">
      <c r="A124" s="1"/>
      <c r="B124" s="1"/>
      <c r="C124" s="2"/>
      <c r="D124" s="1"/>
      <c r="E124" s="1"/>
      <c r="F124" s="1"/>
      <c r="G124" s="1"/>
      <c r="H124" s="2"/>
      <c r="I124" s="1"/>
      <c r="J124" s="2"/>
      <c r="K124" s="1"/>
      <c r="L124" s="1"/>
      <c r="M124" s="1"/>
      <c r="N124" s="1"/>
      <c r="O124" s="1"/>
      <c r="P124" s="1"/>
    </row>
    <row r="125" spans="1:16" ht="18.75" customHeight="1">
      <c r="A125" s="81" t="s">
        <v>11</v>
      </c>
      <c r="B125" s="81"/>
      <c r="C125" s="3" t="s">
        <v>12</v>
      </c>
      <c r="D125" s="81" t="s">
        <v>13</v>
      </c>
      <c r="E125" s="81"/>
      <c r="F125" s="73" t="s">
        <v>14</v>
      </c>
      <c r="G125" s="74"/>
      <c r="H125" s="82" t="s">
        <v>15</v>
      </c>
      <c r="I125" s="82"/>
      <c r="J125" s="82"/>
      <c r="K125" s="73" t="s">
        <v>16</v>
      </c>
      <c r="L125" s="92"/>
      <c r="M125" s="92"/>
      <c r="N125" s="74"/>
      <c r="O125" s="81" t="s">
        <v>17</v>
      </c>
      <c r="P125" s="81"/>
    </row>
    <row r="126" spans="1:16" ht="18.75" customHeight="1">
      <c r="A126" s="93" t="str">
        <f>+VLOOKUP(A109,出張情報入力フォーム!A:T,2,FALSE)&amp;""</f>
        <v>核融合　</v>
      </c>
      <c r="B126" s="95"/>
      <c r="C126" s="93" t="str">
        <f>+VLOOKUP(A109,出張情報入力フォーム!A:T,4,FALSE)&amp;""</f>
        <v>○○大学</v>
      </c>
      <c r="D126" s="102" t="str">
        <f>VLOOKUP(A109,出張情報入力フォーム!A:T,5,0)&amp;""</f>
        <v>○○学部</v>
      </c>
      <c r="E126" s="102"/>
      <c r="F126" s="93" t="str">
        <f>+VLOOKUP(A109,出張情報入力フォーム!A:T,7,FALSE)&amp;""</f>
        <v>教授</v>
      </c>
      <c r="G126" s="94"/>
      <c r="H126" s="6">
        <f>+VLOOKUP(A109,出張情報入力フォーム!A:T,9,FALSE)</f>
        <v>46296</v>
      </c>
      <c r="I126" s="7" t="s">
        <v>18</v>
      </c>
      <c r="J126" s="8">
        <f>+VLOOKUP(A109,出張情報入力フォーム!A:T,11,FALSE)</f>
        <v>46300</v>
      </c>
      <c r="K126" s="93" t="str">
        <f>出張情報入力フォーム!Q13</f>
        <v>核融合科学研究所</v>
      </c>
      <c r="L126" s="94"/>
      <c r="M126" s="94"/>
      <c r="N126" s="95"/>
      <c r="O126" s="102" t="s">
        <v>19</v>
      </c>
      <c r="P126" s="102"/>
    </row>
    <row r="127" spans="1:16" ht="18.75" customHeight="1">
      <c r="A127" s="96"/>
      <c r="B127" s="98"/>
      <c r="C127" s="96"/>
      <c r="D127" s="102"/>
      <c r="E127" s="102"/>
      <c r="F127" s="96"/>
      <c r="G127" s="97"/>
      <c r="H127" s="103">
        <f>+J126-H126+1</f>
        <v>5</v>
      </c>
      <c r="I127" s="104"/>
      <c r="J127" s="105"/>
      <c r="K127" s="96"/>
      <c r="L127" s="97"/>
      <c r="M127" s="97"/>
      <c r="N127" s="98"/>
      <c r="O127" s="102"/>
      <c r="P127" s="102"/>
    </row>
    <row r="128" spans="1:16" ht="18.75" customHeight="1">
      <c r="A128" s="96"/>
      <c r="B128" s="98"/>
      <c r="C128" s="96"/>
      <c r="D128" s="102"/>
      <c r="E128" s="102"/>
      <c r="F128" s="96"/>
      <c r="G128" s="98"/>
      <c r="H128" s="34" t="s">
        <v>20</v>
      </c>
      <c r="I128" s="9"/>
      <c r="J128" s="34" t="s">
        <v>21</v>
      </c>
      <c r="K128" s="96"/>
      <c r="L128" s="97"/>
      <c r="M128" s="97"/>
      <c r="N128" s="98"/>
      <c r="O128" s="102"/>
      <c r="P128" s="102"/>
    </row>
    <row r="129" spans="1:16" ht="18.75" customHeight="1">
      <c r="A129" s="96"/>
      <c r="B129" s="98"/>
      <c r="C129" s="96"/>
      <c r="D129" s="102"/>
      <c r="E129" s="102"/>
      <c r="F129" s="96"/>
      <c r="G129" s="98"/>
      <c r="H129" s="10">
        <f>+VLOOKUP(A109,出張情報入力フォーム!A:T,12,FALSE)</f>
        <v>46297</v>
      </c>
      <c r="I129" s="11" t="s">
        <v>18</v>
      </c>
      <c r="J129" s="12">
        <f>+VLOOKUP(A109,出張情報入力フォーム!A:T,15,FALSE)</f>
        <v>46298</v>
      </c>
      <c r="K129" s="96"/>
      <c r="L129" s="97"/>
      <c r="M129" s="97"/>
      <c r="N129" s="98"/>
      <c r="O129" s="102"/>
      <c r="P129" s="102"/>
    </row>
    <row r="130" spans="1:16" ht="18.75" customHeight="1">
      <c r="A130" s="96"/>
      <c r="B130" s="98"/>
      <c r="C130" s="96"/>
      <c r="D130" s="102"/>
      <c r="E130" s="102"/>
      <c r="F130" s="96"/>
      <c r="G130" s="98"/>
      <c r="H130" s="34" t="s">
        <v>22</v>
      </c>
      <c r="I130" s="9"/>
      <c r="J130" s="34" t="s">
        <v>23</v>
      </c>
      <c r="K130" s="96"/>
      <c r="L130" s="97"/>
      <c r="M130" s="97"/>
      <c r="N130" s="98"/>
      <c r="O130" s="102"/>
      <c r="P130" s="102"/>
    </row>
    <row r="131" spans="1:16" ht="18.75" customHeight="1">
      <c r="A131" s="99"/>
      <c r="B131" s="101"/>
      <c r="C131" s="99"/>
      <c r="D131" s="102"/>
      <c r="E131" s="102"/>
      <c r="F131" s="99"/>
      <c r="G131" s="101"/>
      <c r="H131" s="13">
        <f>+VLOOKUP(A109,出張情報入力フォーム!A:T,13,FALSE)</f>
        <v>0.375</v>
      </c>
      <c r="I131" s="14" t="s">
        <v>18</v>
      </c>
      <c r="J131" s="13">
        <f>+VLOOKUP(A109,出張情報入力フォーム!A:T,16,FALSE)</f>
        <v>0.70833333333333337</v>
      </c>
      <c r="K131" s="99"/>
      <c r="L131" s="100"/>
      <c r="M131" s="100"/>
      <c r="N131" s="101"/>
      <c r="O131" s="102"/>
      <c r="P131" s="102"/>
    </row>
    <row r="132" spans="1:16">
      <c r="A132" s="1" t="s">
        <v>24</v>
      </c>
      <c r="B132" s="1"/>
      <c r="C132" s="2"/>
      <c r="D132" s="1"/>
      <c r="E132" s="1"/>
      <c r="F132" s="1"/>
      <c r="G132" s="1"/>
      <c r="H132" s="2"/>
      <c r="I132" s="1"/>
      <c r="J132" s="2"/>
      <c r="K132" s="1" t="s">
        <v>25</v>
      </c>
      <c r="L132" s="1"/>
      <c r="M132" s="1"/>
      <c r="N132" s="1"/>
      <c r="O132" s="1"/>
      <c r="P132" s="1"/>
    </row>
    <row r="133" spans="1:16" ht="45" customHeight="1">
      <c r="A133" s="15" t="s">
        <v>26</v>
      </c>
      <c r="B133" s="35" t="s">
        <v>27</v>
      </c>
      <c r="C133" s="36"/>
      <c r="D133" s="36"/>
      <c r="E133" s="36"/>
      <c r="F133" s="36"/>
      <c r="G133" s="36"/>
      <c r="H133" s="36"/>
      <c r="I133" s="36"/>
      <c r="J133" s="36"/>
      <c r="K133" s="86" t="str">
        <f>出張情報入力フォーム!T13</f>
        <v>食事の提供 有4/8(夜)、4/9(昼)、4/10(夜)。
宿泊提供 有 4/3知人宅（食事相当額要）。
交通手段の提供 有 ミュンヘン空港－マックスプランク・プラズマ物理研究所（4/3、4/9）。</v>
      </c>
      <c r="L133" s="87"/>
      <c r="M133" s="87"/>
      <c r="N133" s="87"/>
      <c r="O133" s="87"/>
      <c r="P133" s="50" t="s">
        <v>28</v>
      </c>
    </row>
    <row r="134" spans="1:16" ht="45" customHeight="1">
      <c r="A134" s="16"/>
      <c r="B134" s="37" t="s">
        <v>29</v>
      </c>
      <c r="C134" s="38"/>
      <c r="D134" s="38"/>
      <c r="E134" s="38"/>
      <c r="F134" s="38"/>
      <c r="G134" s="38"/>
      <c r="H134" s="38"/>
      <c r="I134" s="38"/>
      <c r="J134" s="38"/>
      <c r="K134" s="88"/>
      <c r="L134" s="89"/>
      <c r="M134" s="89"/>
      <c r="N134" s="89"/>
      <c r="O134" s="89"/>
      <c r="P134" s="84" t="str">
        <f>出張情報入力フォーム!R13</f>
        <v>有</v>
      </c>
    </row>
    <row r="135" spans="1:16" ht="45" customHeight="1">
      <c r="A135" s="17"/>
      <c r="B135" s="39" t="s">
        <v>30</v>
      </c>
      <c r="C135" s="40"/>
      <c r="D135" s="40"/>
      <c r="E135" s="40"/>
      <c r="F135" s="40"/>
      <c r="G135" s="40"/>
      <c r="H135" s="40"/>
      <c r="I135" s="40"/>
      <c r="J135" s="40"/>
      <c r="K135" s="90"/>
      <c r="L135" s="91"/>
      <c r="M135" s="91"/>
      <c r="N135" s="91"/>
      <c r="O135" s="91"/>
      <c r="P135" s="85"/>
    </row>
    <row r="136" spans="1:16">
      <c r="A136" s="42">
        <v>6</v>
      </c>
      <c r="B136" s="1"/>
      <c r="C136" s="2"/>
      <c r="D136" s="1"/>
      <c r="E136" s="1"/>
      <c r="F136" s="1"/>
      <c r="G136" s="1"/>
      <c r="H136" s="2"/>
      <c r="I136" s="1"/>
      <c r="J136" s="2"/>
      <c r="K136" s="1"/>
      <c r="L136" s="1"/>
      <c r="M136" s="1"/>
      <c r="N136" s="1"/>
      <c r="O136" s="1"/>
      <c r="P136" s="1"/>
    </row>
    <row r="137" spans="1:16">
      <c r="A137" s="1"/>
      <c r="B137" s="1"/>
      <c r="C137" s="2"/>
      <c r="D137" s="1"/>
      <c r="E137" s="1"/>
      <c r="F137" s="1"/>
      <c r="G137" s="1"/>
      <c r="H137" s="2"/>
      <c r="I137" s="1"/>
      <c r="J137" s="2"/>
      <c r="K137" s="1"/>
      <c r="L137" s="1"/>
      <c r="M137" s="1"/>
      <c r="N137" s="1"/>
      <c r="O137" s="1"/>
      <c r="P137" s="1" t="s">
        <v>0</v>
      </c>
    </row>
    <row r="138" spans="1:16" ht="25.5" customHeight="1">
      <c r="A138" s="48" t="str">
        <f>出張情報入力フォーム!S15</f>
        <v>精算払い</v>
      </c>
      <c r="B138" s="49"/>
      <c r="C138" s="47"/>
      <c r="D138" s="47"/>
      <c r="E138" s="47"/>
      <c r="F138" s="46" t="s">
        <v>1</v>
      </c>
      <c r="G138" s="47"/>
      <c r="H138" s="47"/>
      <c r="I138" s="47"/>
      <c r="J138" s="47"/>
      <c r="K138" s="47"/>
      <c r="L138" s="47"/>
      <c r="M138" s="47"/>
      <c r="N138" s="47"/>
      <c r="O138" s="47"/>
      <c r="P138" s="47"/>
    </row>
    <row r="139" spans="1:16">
      <c r="A139" s="1"/>
      <c r="B139" s="1"/>
      <c r="C139" s="2"/>
      <c r="D139" s="1"/>
      <c r="E139" s="1"/>
      <c r="F139" s="1"/>
      <c r="G139" s="1"/>
      <c r="H139" s="2"/>
      <c r="I139" s="1"/>
      <c r="J139" s="2"/>
      <c r="K139" s="1"/>
      <c r="L139" s="1"/>
      <c r="M139" s="1"/>
      <c r="N139" s="73" t="s">
        <v>2</v>
      </c>
      <c r="O139" s="74"/>
      <c r="P139" s="1"/>
    </row>
    <row r="140" spans="1:16">
      <c r="A140" s="1"/>
      <c r="B140" s="1"/>
      <c r="C140" s="2"/>
      <c r="D140" s="1"/>
      <c r="E140" s="1"/>
      <c r="F140" s="1"/>
      <c r="G140" s="1"/>
      <c r="H140" s="2"/>
      <c r="I140" s="1"/>
      <c r="J140" s="2"/>
      <c r="K140" s="1"/>
      <c r="L140" s="1"/>
      <c r="M140" s="1"/>
      <c r="N140" s="75"/>
      <c r="O140" s="76"/>
      <c r="P140" s="1"/>
    </row>
    <row r="141" spans="1:16">
      <c r="A141" s="1" t="s">
        <v>3</v>
      </c>
      <c r="B141" s="1"/>
      <c r="C141" s="2"/>
      <c r="D141" s="1"/>
      <c r="E141" s="1"/>
      <c r="F141" s="1"/>
      <c r="G141" s="1"/>
      <c r="H141" s="2"/>
      <c r="I141" s="1"/>
      <c r="J141" s="2"/>
      <c r="K141" s="1"/>
      <c r="L141" s="1"/>
      <c r="M141" s="1"/>
      <c r="N141" s="77"/>
      <c r="O141" s="78"/>
      <c r="P141" s="1"/>
    </row>
    <row r="142" spans="1:16">
      <c r="A142" s="1"/>
      <c r="B142" s="1"/>
      <c r="C142" s="2"/>
      <c r="D142" s="1"/>
      <c r="E142" s="1"/>
      <c r="F142" s="1"/>
      <c r="G142" s="1"/>
      <c r="H142" s="2"/>
      <c r="I142" s="1"/>
      <c r="J142" s="79">
        <f>出張情報入力フォーム!N1</f>
        <v>46296</v>
      </c>
      <c r="K142" s="79"/>
      <c r="L142" s="1"/>
      <c r="M142" s="1"/>
      <c r="N142" s="1"/>
      <c r="O142" s="1"/>
      <c r="P142" s="1"/>
    </row>
    <row r="143" spans="1:16">
      <c r="A143" s="1"/>
      <c r="B143" s="1"/>
      <c r="C143" s="2"/>
      <c r="D143" s="1"/>
      <c r="E143" s="1"/>
      <c r="F143" s="1"/>
      <c r="G143" s="1"/>
      <c r="H143" s="2"/>
      <c r="I143" s="1"/>
      <c r="J143" s="2" t="s">
        <v>4</v>
      </c>
      <c r="K143" s="1"/>
      <c r="L143" s="4" t="str">
        <f>出張情報入力フォーム!N2</f>
        <v>大型　装置夫</v>
      </c>
      <c r="M143" s="5"/>
      <c r="N143" s="5"/>
      <c r="O143" s="1"/>
      <c r="P143" s="1"/>
    </row>
    <row r="144" spans="1:16">
      <c r="A144" s="1"/>
      <c r="B144" s="1"/>
      <c r="C144" s="2"/>
      <c r="D144" s="1"/>
      <c r="E144" s="1"/>
      <c r="F144" s="1"/>
      <c r="G144" s="1"/>
      <c r="H144" s="2"/>
      <c r="I144" s="1"/>
      <c r="J144" s="2"/>
      <c r="K144" s="1"/>
      <c r="L144" s="1"/>
      <c r="M144" s="1"/>
      <c r="N144" s="1"/>
      <c r="O144" s="1"/>
      <c r="P144" s="1"/>
    </row>
    <row r="145" spans="1:16">
      <c r="A145" s="80" t="s">
        <v>5</v>
      </c>
      <c r="B145" s="80"/>
      <c r="C145" s="80"/>
      <c r="D145" s="80"/>
      <c r="E145" s="80"/>
      <c r="F145" s="80"/>
      <c r="G145" s="80"/>
      <c r="H145" s="80"/>
      <c r="I145" s="80"/>
      <c r="J145" s="80"/>
      <c r="K145" s="80"/>
      <c r="L145" s="80"/>
      <c r="M145" s="80"/>
      <c r="N145" s="80"/>
      <c r="O145" s="80"/>
      <c r="P145" s="80"/>
    </row>
    <row r="146" spans="1:16">
      <c r="A146" s="1"/>
      <c r="B146" s="1"/>
      <c r="C146" s="2"/>
      <c r="D146" s="1"/>
      <c r="E146" s="1"/>
      <c r="F146" s="1"/>
      <c r="G146" s="1"/>
      <c r="H146" s="2"/>
      <c r="I146" s="1"/>
      <c r="J146" s="2"/>
      <c r="K146" s="1"/>
      <c r="L146" s="1"/>
      <c r="M146" s="1"/>
      <c r="N146" s="1"/>
      <c r="O146" s="1"/>
      <c r="P146" s="1"/>
    </row>
    <row r="147" spans="1:16">
      <c r="A147" s="1" t="s">
        <v>6</v>
      </c>
      <c r="B147" s="1"/>
      <c r="C147" s="83" t="str">
        <f>出張情報入力フォーム!D1&amp;""</f>
        <v>大型装置利用共同研究大型装置利用共同研究大型装置利用共同研究</v>
      </c>
      <c r="D147" s="83"/>
      <c r="E147" s="83"/>
      <c r="F147" s="83"/>
      <c r="G147" s="83"/>
      <c r="H147" s="83"/>
      <c r="I147" s="83"/>
      <c r="J147" s="83"/>
      <c r="K147" s="83"/>
      <c r="L147" s="83"/>
      <c r="M147" s="83"/>
      <c r="N147" s="83"/>
      <c r="O147" s="83"/>
      <c r="P147" s="83"/>
    </row>
    <row r="148" spans="1:16">
      <c r="A148" s="1" t="s">
        <v>7</v>
      </c>
      <c r="B148" s="1"/>
      <c r="C148" s="83" t="str">
        <f>出張情報入力フォーム!D2&amp;""</f>
        <v>装置　利用人</v>
      </c>
      <c r="D148" s="83"/>
      <c r="E148" s="83"/>
      <c r="F148" s="83"/>
      <c r="G148" s="83"/>
      <c r="H148" s="83"/>
      <c r="I148" s="83"/>
      <c r="J148" s="83"/>
      <c r="K148" s="83"/>
      <c r="L148" s="83"/>
      <c r="M148" s="83"/>
      <c r="N148" s="83"/>
      <c r="O148" s="83"/>
      <c r="P148" s="83"/>
    </row>
    <row r="149" spans="1:16">
      <c r="A149" s="1" t="s">
        <v>8</v>
      </c>
      <c r="B149" s="1"/>
      <c r="C149" s="83" t="str">
        <f>出張情報入力フォーム!D3&amp;""</f>
        <v>NIFS99****001</v>
      </c>
      <c r="D149" s="83"/>
      <c r="E149" s="83"/>
      <c r="F149" s="83"/>
      <c r="G149" s="83"/>
      <c r="H149" s="83"/>
      <c r="I149" s="83"/>
      <c r="J149" s="83"/>
      <c r="K149" s="83"/>
      <c r="L149" s="83"/>
      <c r="M149" s="83"/>
      <c r="N149" s="83"/>
      <c r="O149" s="83"/>
      <c r="P149" s="83"/>
    </row>
    <row r="150" spans="1:16">
      <c r="A150" s="1" t="s">
        <v>9</v>
      </c>
      <c r="B150" s="1"/>
      <c r="C150" s="2"/>
      <c r="D150" s="1" t="s">
        <v>10</v>
      </c>
      <c r="E150" s="1"/>
      <c r="F150" s="1"/>
      <c r="G150" s="1"/>
      <c r="H150" s="2"/>
      <c r="I150" s="1"/>
      <c r="J150" s="2"/>
      <c r="K150" s="1"/>
      <c r="L150" s="1"/>
      <c r="M150" s="1"/>
      <c r="N150" s="1"/>
      <c r="O150" s="1"/>
      <c r="P150" s="1"/>
    </row>
    <row r="151" spans="1:16">
      <c r="A151" s="1"/>
      <c r="B151" s="1"/>
      <c r="C151" s="2"/>
      <c r="D151" s="1"/>
      <c r="E151" s="1"/>
      <c r="F151" s="1"/>
      <c r="G151" s="1"/>
      <c r="H151" s="2"/>
      <c r="I151" s="1"/>
      <c r="J151" s="2"/>
      <c r="K151" s="1"/>
      <c r="L151" s="1"/>
      <c r="M151" s="1"/>
      <c r="N151" s="1"/>
      <c r="O151" s="1"/>
      <c r="P151" s="1"/>
    </row>
    <row r="152" spans="1:16" ht="18.75" customHeight="1">
      <c r="A152" s="81" t="s">
        <v>11</v>
      </c>
      <c r="B152" s="81"/>
      <c r="C152" s="3" t="s">
        <v>12</v>
      </c>
      <c r="D152" s="81" t="s">
        <v>13</v>
      </c>
      <c r="E152" s="81"/>
      <c r="F152" s="73" t="s">
        <v>14</v>
      </c>
      <c r="G152" s="74"/>
      <c r="H152" s="82" t="s">
        <v>15</v>
      </c>
      <c r="I152" s="82"/>
      <c r="J152" s="82"/>
      <c r="K152" s="73" t="s">
        <v>16</v>
      </c>
      <c r="L152" s="92"/>
      <c r="M152" s="92"/>
      <c r="N152" s="74"/>
      <c r="O152" s="81" t="s">
        <v>17</v>
      </c>
      <c r="P152" s="81"/>
    </row>
    <row r="153" spans="1:16" ht="18.75" customHeight="1">
      <c r="A153" s="93" t="str">
        <f>+VLOOKUP(A136,出張情報入力フォーム!A:T,2,FALSE)&amp;""</f>
        <v>核融</v>
      </c>
      <c r="B153" s="95"/>
      <c r="C153" s="93" t="str">
        <f>+VLOOKUP(A136,出張情報入力フォーム!A:T,4,FALSE)&amp;""</f>
        <v>○○大学</v>
      </c>
      <c r="D153" s="102" t="str">
        <f>VLOOKUP(A136,出張情報入力フォーム!A:T,5,0)&amp;""</f>
        <v>○○学部</v>
      </c>
      <c r="E153" s="102"/>
      <c r="F153" s="93" t="str">
        <f>+VLOOKUP(A136,出張情報入力フォーム!A:T,7,FALSE)&amp;""</f>
        <v>教授</v>
      </c>
      <c r="G153" s="94"/>
      <c r="H153" s="6">
        <f>+VLOOKUP(A136,出張情報入力フォーム!A:T,9,FALSE)</f>
        <v>46296</v>
      </c>
      <c r="I153" s="7" t="s">
        <v>18</v>
      </c>
      <c r="J153" s="8">
        <f>+VLOOKUP(A136,出張情報入力フォーム!A:T,11,FALSE)</f>
        <v>46300</v>
      </c>
      <c r="K153" s="93" t="str">
        <f>出張情報入力フォーム!Q15</f>
        <v>核融合科学研究所</v>
      </c>
      <c r="L153" s="94"/>
      <c r="M153" s="94"/>
      <c r="N153" s="95"/>
      <c r="O153" s="102" t="s">
        <v>19</v>
      </c>
      <c r="P153" s="102"/>
    </row>
    <row r="154" spans="1:16" ht="18.75" customHeight="1">
      <c r="A154" s="96"/>
      <c r="B154" s="98"/>
      <c r="C154" s="96"/>
      <c r="D154" s="102"/>
      <c r="E154" s="102"/>
      <c r="F154" s="96"/>
      <c r="G154" s="97"/>
      <c r="H154" s="103">
        <f>+J153-H153+1</f>
        <v>5</v>
      </c>
      <c r="I154" s="104"/>
      <c r="J154" s="105"/>
      <c r="K154" s="96"/>
      <c r="L154" s="97"/>
      <c r="M154" s="97"/>
      <c r="N154" s="98"/>
      <c r="O154" s="102"/>
      <c r="P154" s="102"/>
    </row>
    <row r="155" spans="1:16" ht="18.75" customHeight="1">
      <c r="A155" s="96"/>
      <c r="B155" s="98"/>
      <c r="C155" s="96"/>
      <c r="D155" s="102"/>
      <c r="E155" s="102"/>
      <c r="F155" s="96"/>
      <c r="G155" s="98"/>
      <c r="H155" s="34" t="s">
        <v>20</v>
      </c>
      <c r="I155" s="9"/>
      <c r="J155" s="34" t="s">
        <v>21</v>
      </c>
      <c r="K155" s="96"/>
      <c r="L155" s="97"/>
      <c r="M155" s="97"/>
      <c r="N155" s="98"/>
      <c r="O155" s="102"/>
      <c r="P155" s="102"/>
    </row>
    <row r="156" spans="1:16" ht="18.75" customHeight="1">
      <c r="A156" s="96"/>
      <c r="B156" s="98"/>
      <c r="C156" s="96"/>
      <c r="D156" s="102"/>
      <c r="E156" s="102"/>
      <c r="F156" s="96"/>
      <c r="G156" s="98"/>
      <c r="H156" s="10">
        <f>+VLOOKUP(A136,出張情報入力フォーム!A:T,12,FALSE)</f>
        <v>46297</v>
      </c>
      <c r="I156" s="11" t="s">
        <v>18</v>
      </c>
      <c r="J156" s="12">
        <f>+VLOOKUP(A136,出張情報入力フォーム!A:T,15,FALSE)</f>
        <v>46298</v>
      </c>
      <c r="K156" s="96"/>
      <c r="L156" s="97"/>
      <c r="M156" s="97"/>
      <c r="N156" s="98"/>
      <c r="O156" s="102"/>
      <c r="P156" s="102"/>
    </row>
    <row r="157" spans="1:16" ht="18.75" customHeight="1">
      <c r="A157" s="96"/>
      <c r="B157" s="98"/>
      <c r="C157" s="96"/>
      <c r="D157" s="102"/>
      <c r="E157" s="102"/>
      <c r="F157" s="96"/>
      <c r="G157" s="98"/>
      <c r="H157" s="34" t="s">
        <v>22</v>
      </c>
      <c r="I157" s="9"/>
      <c r="J157" s="34" t="s">
        <v>23</v>
      </c>
      <c r="K157" s="96"/>
      <c r="L157" s="97"/>
      <c r="M157" s="97"/>
      <c r="N157" s="98"/>
      <c r="O157" s="102"/>
      <c r="P157" s="102"/>
    </row>
    <row r="158" spans="1:16" ht="18.75" customHeight="1">
      <c r="A158" s="99"/>
      <c r="B158" s="101"/>
      <c r="C158" s="99"/>
      <c r="D158" s="102"/>
      <c r="E158" s="102"/>
      <c r="F158" s="99"/>
      <c r="G158" s="101"/>
      <c r="H158" s="13">
        <f>+VLOOKUP(A136,出張情報入力フォーム!A:T,13,FALSE)</f>
        <v>0.375</v>
      </c>
      <c r="I158" s="14" t="s">
        <v>18</v>
      </c>
      <c r="J158" s="13">
        <f>+VLOOKUP(A136,出張情報入力フォーム!A:T,16,FALSE)</f>
        <v>0.70833333333333337</v>
      </c>
      <c r="K158" s="99"/>
      <c r="L158" s="100"/>
      <c r="M158" s="100"/>
      <c r="N158" s="101"/>
      <c r="O158" s="102"/>
      <c r="P158" s="102"/>
    </row>
    <row r="159" spans="1:16">
      <c r="A159" s="1" t="s">
        <v>24</v>
      </c>
      <c r="B159" s="1"/>
      <c r="C159" s="2"/>
      <c r="D159" s="1"/>
      <c r="E159" s="1"/>
      <c r="F159" s="1"/>
      <c r="G159" s="1"/>
      <c r="H159" s="2"/>
      <c r="I159" s="1"/>
      <c r="J159" s="2"/>
      <c r="K159" s="1" t="s">
        <v>25</v>
      </c>
      <c r="L159" s="1"/>
      <c r="M159" s="1"/>
      <c r="N159" s="1"/>
      <c r="O159" s="1"/>
      <c r="P159" s="1"/>
    </row>
    <row r="160" spans="1:16" ht="45" customHeight="1">
      <c r="A160" s="15" t="s">
        <v>26</v>
      </c>
      <c r="B160" s="35" t="s">
        <v>27</v>
      </c>
      <c r="C160" s="36"/>
      <c r="D160" s="36"/>
      <c r="E160" s="36"/>
      <c r="F160" s="36"/>
      <c r="G160" s="36"/>
      <c r="H160" s="36"/>
      <c r="I160" s="36"/>
      <c r="J160" s="36"/>
      <c r="K160" s="86" t="str">
        <f>出張情報入力フォーム!T15</f>
        <v>食事の提供 有4/8(夜)、4/9(昼)、4/10(夜)。
宿泊提供 有 4/3知人宅（食事相当額要）。
交通手段の提供 有 ミュンヘン空港－マックスプランク・プラズマ物理研究所（4/3、4/9）。</v>
      </c>
      <c r="L160" s="87"/>
      <c r="M160" s="87"/>
      <c r="N160" s="87"/>
      <c r="O160" s="87"/>
      <c r="P160" s="50" t="s">
        <v>28</v>
      </c>
    </row>
    <row r="161" spans="1:16" ht="45" customHeight="1">
      <c r="A161" s="16"/>
      <c r="B161" s="37" t="s">
        <v>29</v>
      </c>
      <c r="C161" s="38"/>
      <c r="D161" s="38"/>
      <c r="E161" s="38"/>
      <c r="F161" s="38"/>
      <c r="G161" s="38"/>
      <c r="H161" s="38"/>
      <c r="I161" s="38"/>
      <c r="J161" s="38"/>
      <c r="K161" s="88"/>
      <c r="L161" s="89"/>
      <c r="M161" s="89"/>
      <c r="N161" s="89"/>
      <c r="O161" s="89"/>
      <c r="P161" s="84" t="str">
        <f>出張情報入力フォーム!R15</f>
        <v>有</v>
      </c>
    </row>
    <row r="162" spans="1:16" ht="45" customHeight="1">
      <c r="A162" s="17"/>
      <c r="B162" s="39" t="s">
        <v>30</v>
      </c>
      <c r="C162" s="40"/>
      <c r="D162" s="40"/>
      <c r="E162" s="40"/>
      <c r="F162" s="40"/>
      <c r="G162" s="40"/>
      <c r="H162" s="40"/>
      <c r="I162" s="40"/>
      <c r="J162" s="40"/>
      <c r="K162" s="90"/>
      <c r="L162" s="91"/>
      <c r="M162" s="91"/>
      <c r="N162" s="91"/>
      <c r="O162" s="91"/>
      <c r="P162" s="85"/>
    </row>
    <row r="163" spans="1:16">
      <c r="A163" s="42">
        <v>7</v>
      </c>
      <c r="B163" s="1"/>
      <c r="C163" s="2"/>
      <c r="D163" s="1"/>
      <c r="E163" s="1"/>
      <c r="F163" s="1"/>
      <c r="G163" s="1"/>
      <c r="H163" s="2"/>
      <c r="I163" s="1"/>
      <c r="J163" s="2"/>
      <c r="K163" s="1"/>
      <c r="L163" s="1"/>
      <c r="M163" s="1"/>
      <c r="N163" s="1"/>
      <c r="O163" s="1"/>
      <c r="P163" s="1"/>
    </row>
    <row r="164" spans="1:16">
      <c r="A164" s="1"/>
      <c r="B164" s="1"/>
      <c r="C164" s="2"/>
      <c r="D164" s="1"/>
      <c r="E164" s="1"/>
      <c r="F164" s="1"/>
      <c r="G164" s="1"/>
      <c r="H164" s="2"/>
      <c r="I164" s="1"/>
      <c r="J164" s="2"/>
      <c r="K164" s="1"/>
      <c r="L164" s="1"/>
      <c r="M164" s="1"/>
      <c r="N164" s="1"/>
      <c r="O164" s="1"/>
      <c r="P164" s="1" t="s">
        <v>0</v>
      </c>
    </row>
    <row r="165" spans="1:16" ht="25.5" customHeight="1">
      <c r="A165" s="48" t="str">
        <f>出張情報入力フォーム!S17</f>
        <v>精算払い</v>
      </c>
      <c r="B165" s="49"/>
      <c r="C165" s="47"/>
      <c r="D165" s="47"/>
      <c r="E165" s="47"/>
      <c r="F165" s="46" t="s">
        <v>1</v>
      </c>
      <c r="G165" s="47"/>
      <c r="H165" s="47"/>
      <c r="I165" s="47"/>
      <c r="J165" s="47"/>
      <c r="K165" s="47"/>
      <c r="L165" s="47"/>
      <c r="M165" s="47"/>
      <c r="N165" s="47"/>
      <c r="O165" s="47"/>
      <c r="P165" s="47"/>
    </row>
    <row r="166" spans="1:16">
      <c r="A166" s="1"/>
      <c r="B166" s="1"/>
      <c r="C166" s="2"/>
      <c r="D166" s="1"/>
      <c r="E166" s="1"/>
      <c r="F166" s="1"/>
      <c r="G166" s="1"/>
      <c r="H166" s="2"/>
      <c r="I166" s="1"/>
      <c r="J166" s="2"/>
      <c r="K166" s="1"/>
      <c r="L166" s="1"/>
      <c r="M166" s="1"/>
      <c r="N166" s="73" t="s">
        <v>2</v>
      </c>
      <c r="O166" s="74"/>
      <c r="P166" s="1"/>
    </row>
    <row r="167" spans="1:16">
      <c r="A167" s="1"/>
      <c r="B167" s="1"/>
      <c r="C167" s="2"/>
      <c r="D167" s="1"/>
      <c r="E167" s="1"/>
      <c r="F167" s="1"/>
      <c r="G167" s="1"/>
      <c r="H167" s="2"/>
      <c r="I167" s="1"/>
      <c r="J167" s="2"/>
      <c r="K167" s="1"/>
      <c r="L167" s="1"/>
      <c r="M167" s="1"/>
      <c r="N167" s="75"/>
      <c r="O167" s="76"/>
      <c r="P167" s="1"/>
    </row>
    <row r="168" spans="1:16">
      <c r="A168" s="1" t="s">
        <v>3</v>
      </c>
      <c r="B168" s="1"/>
      <c r="C168" s="2"/>
      <c r="D168" s="1"/>
      <c r="E168" s="1"/>
      <c r="F168" s="1"/>
      <c r="G168" s="1"/>
      <c r="H168" s="2"/>
      <c r="I168" s="1"/>
      <c r="J168" s="2"/>
      <c r="K168" s="1"/>
      <c r="L168" s="1"/>
      <c r="M168" s="1"/>
      <c r="N168" s="77"/>
      <c r="O168" s="78"/>
      <c r="P168" s="1"/>
    </row>
    <row r="169" spans="1:16">
      <c r="A169" s="1"/>
      <c r="B169" s="1"/>
      <c r="C169" s="2"/>
      <c r="D169" s="1"/>
      <c r="E169" s="1"/>
      <c r="F169" s="1"/>
      <c r="G169" s="1"/>
      <c r="H169" s="2"/>
      <c r="I169" s="1"/>
      <c r="J169" s="79">
        <f>出張情報入力フォーム!N1</f>
        <v>46296</v>
      </c>
      <c r="K169" s="79"/>
      <c r="L169" s="1"/>
      <c r="M169" s="1"/>
      <c r="N169" s="1"/>
      <c r="O169" s="1"/>
      <c r="P169" s="1"/>
    </row>
    <row r="170" spans="1:16">
      <c r="A170" s="1"/>
      <c r="B170" s="1"/>
      <c r="C170" s="2"/>
      <c r="D170" s="1"/>
      <c r="E170" s="1"/>
      <c r="F170" s="1"/>
      <c r="G170" s="1"/>
      <c r="H170" s="2"/>
      <c r="I170" s="1"/>
      <c r="J170" s="2" t="s">
        <v>4</v>
      </c>
      <c r="K170" s="1"/>
      <c r="L170" s="4" t="str">
        <f>出張情報入力フォーム!N2</f>
        <v>大型　装置夫</v>
      </c>
      <c r="M170" s="5"/>
      <c r="N170" s="5"/>
      <c r="O170" s="1"/>
      <c r="P170" s="1"/>
    </row>
    <row r="171" spans="1:16">
      <c r="A171" s="1"/>
      <c r="B171" s="1"/>
      <c r="C171" s="2"/>
      <c r="D171" s="1"/>
      <c r="E171" s="1"/>
      <c r="F171" s="1"/>
      <c r="G171" s="1"/>
      <c r="H171" s="2"/>
      <c r="I171" s="1"/>
      <c r="J171" s="2"/>
      <c r="K171" s="1"/>
      <c r="L171" s="1"/>
      <c r="M171" s="1"/>
      <c r="N171" s="1"/>
      <c r="O171" s="1"/>
      <c r="P171" s="1"/>
    </row>
    <row r="172" spans="1:16">
      <c r="A172" s="80" t="s">
        <v>5</v>
      </c>
      <c r="B172" s="80"/>
      <c r="C172" s="80"/>
      <c r="D172" s="80"/>
      <c r="E172" s="80"/>
      <c r="F172" s="80"/>
      <c r="G172" s="80"/>
      <c r="H172" s="80"/>
      <c r="I172" s="80"/>
      <c r="J172" s="80"/>
      <c r="K172" s="80"/>
      <c r="L172" s="80"/>
      <c r="M172" s="80"/>
      <c r="N172" s="80"/>
      <c r="O172" s="80"/>
      <c r="P172" s="80"/>
    </row>
    <row r="173" spans="1:16">
      <c r="A173" s="1"/>
      <c r="B173" s="1"/>
      <c r="C173" s="2"/>
      <c r="D173" s="1"/>
      <c r="E173" s="1"/>
      <c r="F173" s="1"/>
      <c r="G173" s="1"/>
      <c r="H173" s="2"/>
      <c r="I173" s="1"/>
      <c r="J173" s="2"/>
      <c r="K173" s="1"/>
      <c r="L173" s="1"/>
      <c r="M173" s="1"/>
      <c r="N173" s="1"/>
      <c r="O173" s="1"/>
      <c r="P173" s="1"/>
    </row>
    <row r="174" spans="1:16">
      <c r="A174" s="1" t="s">
        <v>6</v>
      </c>
      <c r="B174" s="1"/>
      <c r="C174" s="83" t="str">
        <f>出張情報入力フォーム!D1&amp;""</f>
        <v>大型装置利用共同研究大型装置利用共同研究大型装置利用共同研究</v>
      </c>
      <c r="D174" s="83"/>
      <c r="E174" s="83"/>
      <c r="F174" s="83"/>
      <c r="G174" s="83"/>
      <c r="H174" s="83"/>
      <c r="I174" s="83"/>
      <c r="J174" s="83"/>
      <c r="K174" s="83"/>
      <c r="L174" s="83"/>
      <c r="M174" s="83"/>
      <c r="N174" s="83"/>
      <c r="O174" s="83"/>
      <c r="P174" s="83"/>
    </row>
    <row r="175" spans="1:16">
      <c r="A175" s="1" t="s">
        <v>7</v>
      </c>
      <c r="B175" s="1"/>
      <c r="C175" s="83" t="str">
        <f>出張情報入力フォーム!D2&amp;""</f>
        <v>装置　利用人</v>
      </c>
      <c r="D175" s="83"/>
      <c r="E175" s="83"/>
      <c r="F175" s="83"/>
      <c r="G175" s="83"/>
      <c r="H175" s="83"/>
      <c r="I175" s="83"/>
      <c r="J175" s="83"/>
      <c r="K175" s="83"/>
      <c r="L175" s="83"/>
      <c r="M175" s="83"/>
      <c r="N175" s="83"/>
      <c r="O175" s="83"/>
      <c r="P175" s="83"/>
    </row>
    <row r="176" spans="1:16">
      <c r="A176" s="1" t="s">
        <v>8</v>
      </c>
      <c r="B176" s="1"/>
      <c r="C176" s="83" t="str">
        <f>出張情報入力フォーム!D3&amp;""</f>
        <v>NIFS99****001</v>
      </c>
      <c r="D176" s="83"/>
      <c r="E176" s="83"/>
      <c r="F176" s="83"/>
      <c r="G176" s="83"/>
      <c r="H176" s="83"/>
      <c r="I176" s="83"/>
      <c r="J176" s="83"/>
      <c r="K176" s="83"/>
      <c r="L176" s="83"/>
      <c r="M176" s="83"/>
      <c r="N176" s="83"/>
      <c r="O176" s="83"/>
      <c r="P176" s="83"/>
    </row>
    <row r="177" spans="1:16">
      <c r="A177" s="1" t="s">
        <v>9</v>
      </c>
      <c r="B177" s="1"/>
      <c r="C177" s="2"/>
      <c r="D177" s="1" t="s">
        <v>10</v>
      </c>
      <c r="E177" s="1"/>
      <c r="F177" s="1"/>
      <c r="G177" s="1"/>
      <c r="H177" s="2"/>
      <c r="I177" s="1"/>
      <c r="J177" s="2"/>
      <c r="K177" s="1"/>
      <c r="L177" s="1"/>
      <c r="M177" s="1"/>
      <c r="N177" s="1"/>
      <c r="O177" s="1"/>
      <c r="P177" s="1"/>
    </row>
    <row r="178" spans="1:16">
      <c r="A178" s="1"/>
      <c r="B178" s="1"/>
      <c r="C178" s="2"/>
      <c r="D178" s="1"/>
      <c r="E178" s="1"/>
      <c r="F178" s="1"/>
      <c r="G178" s="1"/>
      <c r="H178" s="2"/>
      <c r="I178" s="1"/>
      <c r="J178" s="2"/>
      <c r="K178" s="1"/>
      <c r="L178" s="1"/>
      <c r="M178" s="1"/>
      <c r="N178" s="1"/>
      <c r="O178" s="1"/>
      <c r="P178" s="1"/>
    </row>
    <row r="179" spans="1:16" ht="18.75" customHeight="1">
      <c r="A179" s="81" t="s">
        <v>11</v>
      </c>
      <c r="B179" s="81"/>
      <c r="C179" s="3" t="s">
        <v>12</v>
      </c>
      <c r="D179" s="81" t="s">
        <v>13</v>
      </c>
      <c r="E179" s="81"/>
      <c r="F179" s="73" t="s">
        <v>14</v>
      </c>
      <c r="G179" s="74"/>
      <c r="H179" s="82" t="s">
        <v>15</v>
      </c>
      <c r="I179" s="82"/>
      <c r="J179" s="82"/>
      <c r="K179" s="73" t="s">
        <v>16</v>
      </c>
      <c r="L179" s="92"/>
      <c r="M179" s="92"/>
      <c r="N179" s="74"/>
      <c r="O179" s="81" t="s">
        <v>17</v>
      </c>
      <c r="P179" s="81"/>
    </row>
    <row r="180" spans="1:16" ht="18.75" customHeight="1">
      <c r="A180" s="93" t="str">
        <f>+VLOOKUP(A163,出張情報入力フォーム!A:T,2,FALSE)&amp;""</f>
        <v>核</v>
      </c>
      <c r="B180" s="95"/>
      <c r="C180" s="93" t="str">
        <f>+VLOOKUP(A163,出張情報入力フォーム!A:T,4,FALSE)&amp;""</f>
        <v>○○大学</v>
      </c>
      <c r="D180" s="102" t="str">
        <f>VLOOKUP(A163,出張情報入力フォーム!A:T,5,0)&amp;""</f>
        <v>○○学部</v>
      </c>
      <c r="E180" s="102"/>
      <c r="F180" s="93" t="str">
        <f>+VLOOKUP(A163,出張情報入力フォーム!A:T,7,FALSE)&amp;""</f>
        <v>教授</v>
      </c>
      <c r="G180" s="94"/>
      <c r="H180" s="6">
        <f>+VLOOKUP(A163,出張情報入力フォーム!A:T,9,FALSE)</f>
        <v>46296</v>
      </c>
      <c r="I180" s="7" t="s">
        <v>18</v>
      </c>
      <c r="J180" s="8">
        <f>+VLOOKUP(A163,出張情報入力フォーム!A:T,11,FALSE)</f>
        <v>46300</v>
      </c>
      <c r="K180" s="93" t="str">
        <f>出張情報入力フォーム!Q17</f>
        <v>核融合科学研究所</v>
      </c>
      <c r="L180" s="94"/>
      <c r="M180" s="94"/>
      <c r="N180" s="95"/>
      <c r="O180" s="102" t="s">
        <v>19</v>
      </c>
      <c r="P180" s="102"/>
    </row>
    <row r="181" spans="1:16" ht="18.75" customHeight="1">
      <c r="A181" s="96"/>
      <c r="B181" s="98"/>
      <c r="C181" s="96"/>
      <c r="D181" s="102"/>
      <c r="E181" s="102"/>
      <c r="F181" s="96"/>
      <c r="G181" s="97"/>
      <c r="H181" s="103">
        <f>+J180-H180+1</f>
        <v>5</v>
      </c>
      <c r="I181" s="104"/>
      <c r="J181" s="105"/>
      <c r="K181" s="96"/>
      <c r="L181" s="97"/>
      <c r="M181" s="97"/>
      <c r="N181" s="98"/>
      <c r="O181" s="102"/>
      <c r="P181" s="102"/>
    </row>
    <row r="182" spans="1:16" ht="18.75" customHeight="1">
      <c r="A182" s="96"/>
      <c r="B182" s="98"/>
      <c r="C182" s="96"/>
      <c r="D182" s="102"/>
      <c r="E182" s="102"/>
      <c r="F182" s="96"/>
      <c r="G182" s="98"/>
      <c r="H182" s="34" t="s">
        <v>20</v>
      </c>
      <c r="I182" s="9"/>
      <c r="J182" s="34" t="s">
        <v>21</v>
      </c>
      <c r="K182" s="96"/>
      <c r="L182" s="97"/>
      <c r="M182" s="97"/>
      <c r="N182" s="98"/>
      <c r="O182" s="102"/>
      <c r="P182" s="102"/>
    </row>
    <row r="183" spans="1:16" ht="18.75" customHeight="1">
      <c r="A183" s="96"/>
      <c r="B183" s="98"/>
      <c r="C183" s="96"/>
      <c r="D183" s="102"/>
      <c r="E183" s="102"/>
      <c r="F183" s="96"/>
      <c r="G183" s="98"/>
      <c r="H183" s="10">
        <f>+VLOOKUP(A163,出張情報入力フォーム!A:T,12,FALSE)</f>
        <v>46297</v>
      </c>
      <c r="I183" s="11" t="s">
        <v>18</v>
      </c>
      <c r="J183" s="12">
        <f>+VLOOKUP(A163,出張情報入力フォーム!A:T,15,FALSE)</f>
        <v>46298</v>
      </c>
      <c r="K183" s="96"/>
      <c r="L183" s="97"/>
      <c r="M183" s="97"/>
      <c r="N183" s="98"/>
      <c r="O183" s="102"/>
      <c r="P183" s="102"/>
    </row>
    <row r="184" spans="1:16" ht="18.75" customHeight="1">
      <c r="A184" s="96"/>
      <c r="B184" s="98"/>
      <c r="C184" s="96"/>
      <c r="D184" s="102"/>
      <c r="E184" s="102"/>
      <c r="F184" s="96"/>
      <c r="G184" s="98"/>
      <c r="H184" s="34" t="s">
        <v>22</v>
      </c>
      <c r="I184" s="9"/>
      <c r="J184" s="34" t="s">
        <v>23</v>
      </c>
      <c r="K184" s="96"/>
      <c r="L184" s="97"/>
      <c r="M184" s="97"/>
      <c r="N184" s="98"/>
      <c r="O184" s="102"/>
      <c r="P184" s="102"/>
    </row>
    <row r="185" spans="1:16" ht="18.75" customHeight="1">
      <c r="A185" s="99"/>
      <c r="B185" s="101"/>
      <c r="C185" s="99"/>
      <c r="D185" s="102"/>
      <c r="E185" s="102"/>
      <c r="F185" s="99"/>
      <c r="G185" s="101"/>
      <c r="H185" s="13">
        <f>+VLOOKUP(A163,出張情報入力フォーム!A:T,13,FALSE)</f>
        <v>0.375</v>
      </c>
      <c r="I185" s="14" t="s">
        <v>18</v>
      </c>
      <c r="J185" s="13">
        <f>+VLOOKUP(A163,出張情報入力フォーム!A:T,16,FALSE)</f>
        <v>0.70833333333333337</v>
      </c>
      <c r="K185" s="99"/>
      <c r="L185" s="100"/>
      <c r="M185" s="100"/>
      <c r="N185" s="101"/>
      <c r="O185" s="102"/>
      <c r="P185" s="102"/>
    </row>
    <row r="186" spans="1:16">
      <c r="A186" s="1" t="s">
        <v>24</v>
      </c>
      <c r="B186" s="1"/>
      <c r="C186" s="2"/>
      <c r="D186" s="1"/>
      <c r="E186" s="1"/>
      <c r="F186" s="1"/>
      <c r="G186" s="1"/>
      <c r="H186" s="2"/>
      <c r="I186" s="1"/>
      <c r="J186" s="2"/>
      <c r="K186" s="1" t="s">
        <v>25</v>
      </c>
      <c r="L186" s="1"/>
      <c r="M186" s="1"/>
      <c r="N186" s="1"/>
      <c r="O186" s="1"/>
      <c r="P186" s="1"/>
    </row>
    <row r="187" spans="1:16" ht="45" customHeight="1">
      <c r="A187" s="15" t="s">
        <v>26</v>
      </c>
      <c r="B187" s="35" t="s">
        <v>27</v>
      </c>
      <c r="C187" s="36"/>
      <c r="D187" s="36"/>
      <c r="E187" s="36"/>
      <c r="F187" s="36"/>
      <c r="G187" s="36"/>
      <c r="H187" s="36"/>
      <c r="I187" s="36"/>
      <c r="J187" s="36"/>
      <c r="K187" s="86" t="str">
        <f>出張情報入力フォーム!T17</f>
        <v>食事の提供 有4/8(夜)、4/9(昼)、4/10(夜)。
宿泊提供 有 4/3知人宅（食事相当額要）。
交通手段の提供 有 ミュンヘン空港－マックスプランク・プラズマ物理研究所（4/3、4/9）。</v>
      </c>
      <c r="L187" s="87"/>
      <c r="M187" s="87"/>
      <c r="N187" s="87"/>
      <c r="O187" s="87"/>
      <c r="P187" s="50" t="s">
        <v>28</v>
      </c>
    </row>
    <row r="188" spans="1:16" ht="45" customHeight="1">
      <c r="A188" s="16"/>
      <c r="B188" s="37" t="s">
        <v>29</v>
      </c>
      <c r="C188" s="38"/>
      <c r="D188" s="38"/>
      <c r="E188" s="38"/>
      <c r="F188" s="38"/>
      <c r="G188" s="38"/>
      <c r="H188" s="38"/>
      <c r="I188" s="38"/>
      <c r="J188" s="38"/>
      <c r="K188" s="88"/>
      <c r="L188" s="89"/>
      <c r="M188" s="89"/>
      <c r="N188" s="89"/>
      <c r="O188" s="89"/>
      <c r="P188" s="84" t="str">
        <f>出張情報入力フォーム!R17</f>
        <v>有</v>
      </c>
    </row>
    <row r="189" spans="1:16" ht="45" customHeight="1">
      <c r="A189" s="17"/>
      <c r="B189" s="39" t="s">
        <v>30</v>
      </c>
      <c r="C189" s="40"/>
      <c r="D189" s="40"/>
      <c r="E189" s="40"/>
      <c r="F189" s="40"/>
      <c r="G189" s="40"/>
      <c r="H189" s="40"/>
      <c r="I189" s="40"/>
      <c r="J189" s="40"/>
      <c r="K189" s="90"/>
      <c r="L189" s="91"/>
      <c r="M189" s="91"/>
      <c r="N189" s="91"/>
      <c r="O189" s="91"/>
      <c r="P189" s="85"/>
    </row>
    <row r="190" spans="1:16">
      <c r="A190" s="42">
        <v>8</v>
      </c>
      <c r="B190" s="1"/>
      <c r="C190" s="2"/>
      <c r="D190" s="1"/>
      <c r="E190" s="1"/>
      <c r="F190" s="1"/>
      <c r="G190" s="1"/>
      <c r="H190" s="2"/>
      <c r="I190" s="1"/>
      <c r="J190" s="2"/>
      <c r="K190" s="1"/>
      <c r="L190" s="1"/>
      <c r="M190" s="1"/>
      <c r="N190" s="1"/>
      <c r="O190" s="1"/>
      <c r="P190" s="1"/>
    </row>
    <row r="191" spans="1:16">
      <c r="A191" s="1"/>
      <c r="B191" s="1"/>
      <c r="C191" s="2"/>
      <c r="D191" s="1"/>
      <c r="E191" s="1"/>
      <c r="F191" s="1"/>
      <c r="G191" s="1"/>
      <c r="H191" s="2"/>
      <c r="I191" s="1"/>
      <c r="J191" s="2"/>
      <c r="K191" s="1"/>
      <c r="L191" s="1"/>
      <c r="M191" s="1"/>
      <c r="N191" s="1"/>
      <c r="O191" s="1"/>
      <c r="P191" s="1" t="s">
        <v>0</v>
      </c>
    </row>
    <row r="192" spans="1:16" ht="25.5" customHeight="1">
      <c r="A192" s="48" t="str">
        <f>出張情報入力フォーム!S19</f>
        <v>精算払い</v>
      </c>
      <c r="B192" s="49"/>
      <c r="C192" s="47"/>
      <c r="D192" s="47"/>
      <c r="E192" s="47"/>
      <c r="F192" s="46" t="s">
        <v>1</v>
      </c>
      <c r="G192" s="47"/>
      <c r="H192" s="47"/>
      <c r="I192" s="47"/>
      <c r="J192" s="47"/>
      <c r="K192" s="47"/>
      <c r="L192" s="47"/>
      <c r="M192" s="47"/>
      <c r="N192" s="47"/>
      <c r="O192" s="47"/>
      <c r="P192" s="47"/>
    </row>
    <row r="193" spans="1:16">
      <c r="A193" s="1"/>
      <c r="B193" s="1"/>
      <c r="C193" s="2"/>
      <c r="D193" s="1"/>
      <c r="E193" s="1"/>
      <c r="F193" s="1"/>
      <c r="G193" s="1"/>
      <c r="H193" s="2"/>
      <c r="I193" s="1"/>
      <c r="J193" s="2"/>
      <c r="K193" s="1"/>
      <c r="L193" s="1"/>
      <c r="M193" s="1"/>
      <c r="N193" s="73" t="s">
        <v>2</v>
      </c>
      <c r="O193" s="74"/>
      <c r="P193" s="1"/>
    </row>
    <row r="194" spans="1:16">
      <c r="A194" s="1"/>
      <c r="B194" s="1"/>
      <c r="C194" s="2"/>
      <c r="D194" s="1"/>
      <c r="E194" s="1"/>
      <c r="F194" s="1"/>
      <c r="G194" s="1"/>
      <c r="H194" s="2"/>
      <c r="I194" s="1"/>
      <c r="J194" s="2"/>
      <c r="K194" s="1"/>
      <c r="L194" s="1"/>
      <c r="M194" s="1"/>
      <c r="N194" s="75"/>
      <c r="O194" s="76"/>
      <c r="P194" s="1"/>
    </row>
    <row r="195" spans="1:16">
      <c r="A195" s="1" t="s">
        <v>3</v>
      </c>
      <c r="B195" s="1"/>
      <c r="C195" s="2"/>
      <c r="D195" s="1"/>
      <c r="E195" s="1"/>
      <c r="F195" s="1"/>
      <c r="G195" s="1"/>
      <c r="H195" s="2"/>
      <c r="I195" s="1"/>
      <c r="J195" s="2"/>
      <c r="K195" s="1"/>
      <c r="L195" s="1"/>
      <c r="M195" s="1"/>
      <c r="N195" s="77"/>
      <c r="O195" s="78"/>
      <c r="P195" s="1"/>
    </row>
    <row r="196" spans="1:16">
      <c r="A196" s="1"/>
      <c r="B196" s="1"/>
      <c r="C196" s="2"/>
      <c r="D196" s="1"/>
      <c r="E196" s="1"/>
      <c r="F196" s="1"/>
      <c r="G196" s="1"/>
      <c r="H196" s="2"/>
      <c r="I196" s="1"/>
      <c r="J196" s="79">
        <f>出張情報入力フォーム!N1</f>
        <v>46296</v>
      </c>
      <c r="K196" s="79"/>
      <c r="L196" s="1"/>
      <c r="M196" s="1"/>
      <c r="N196" s="1"/>
      <c r="O196" s="1"/>
      <c r="P196" s="1"/>
    </row>
    <row r="197" spans="1:16">
      <c r="A197" s="1"/>
      <c r="B197" s="1"/>
      <c r="C197" s="2"/>
      <c r="D197" s="1"/>
      <c r="E197" s="1"/>
      <c r="F197" s="1"/>
      <c r="G197" s="1"/>
      <c r="H197" s="2"/>
      <c r="I197" s="1"/>
      <c r="J197" s="2" t="s">
        <v>4</v>
      </c>
      <c r="K197" s="1"/>
      <c r="L197" s="4" t="str">
        <f>出張情報入力フォーム!N2</f>
        <v>大型　装置夫</v>
      </c>
      <c r="M197" s="5"/>
      <c r="N197" s="5"/>
      <c r="O197" s="1"/>
      <c r="P197" s="1"/>
    </row>
    <row r="198" spans="1:16">
      <c r="A198" s="1"/>
      <c r="B198" s="1"/>
      <c r="C198" s="2"/>
      <c r="D198" s="1"/>
      <c r="E198" s="1"/>
      <c r="F198" s="1"/>
      <c r="G198" s="1"/>
      <c r="H198" s="2"/>
      <c r="I198" s="1"/>
      <c r="J198" s="2"/>
      <c r="K198" s="1"/>
      <c r="L198" s="1"/>
      <c r="M198" s="1"/>
      <c r="N198" s="1"/>
      <c r="O198" s="1"/>
      <c r="P198" s="1"/>
    </row>
    <row r="199" spans="1:16">
      <c r="A199" s="80" t="s">
        <v>5</v>
      </c>
      <c r="B199" s="80"/>
      <c r="C199" s="80"/>
      <c r="D199" s="80"/>
      <c r="E199" s="80"/>
      <c r="F199" s="80"/>
      <c r="G199" s="80"/>
      <c r="H199" s="80"/>
      <c r="I199" s="80"/>
      <c r="J199" s="80"/>
      <c r="K199" s="80"/>
      <c r="L199" s="80"/>
      <c r="M199" s="80"/>
      <c r="N199" s="80"/>
      <c r="O199" s="80"/>
      <c r="P199" s="80"/>
    </row>
    <row r="200" spans="1:16">
      <c r="A200" s="1"/>
      <c r="B200" s="1"/>
      <c r="C200" s="2"/>
      <c r="D200" s="1"/>
      <c r="E200" s="1"/>
      <c r="F200" s="1"/>
      <c r="G200" s="1"/>
      <c r="H200" s="2"/>
      <c r="I200" s="1"/>
      <c r="J200" s="2"/>
      <c r="K200" s="1"/>
      <c r="L200" s="1"/>
      <c r="M200" s="1"/>
      <c r="N200" s="1"/>
      <c r="O200" s="1"/>
      <c r="P200" s="1"/>
    </row>
    <row r="201" spans="1:16">
      <c r="A201" s="1" t="s">
        <v>6</v>
      </c>
      <c r="B201" s="1"/>
      <c r="C201" s="83" t="str">
        <f>出張情報入力フォーム!D1&amp;""</f>
        <v>大型装置利用共同研究大型装置利用共同研究大型装置利用共同研究</v>
      </c>
      <c r="D201" s="83"/>
      <c r="E201" s="83"/>
      <c r="F201" s="83"/>
      <c r="G201" s="83"/>
      <c r="H201" s="83"/>
      <c r="I201" s="83"/>
      <c r="J201" s="83"/>
      <c r="K201" s="83"/>
      <c r="L201" s="83"/>
      <c r="M201" s="83"/>
      <c r="N201" s="83"/>
      <c r="O201" s="83"/>
      <c r="P201" s="83"/>
    </row>
    <row r="202" spans="1:16">
      <c r="A202" s="1" t="s">
        <v>7</v>
      </c>
      <c r="B202" s="1"/>
      <c r="C202" s="83" t="str">
        <f>出張情報入力フォーム!D2&amp;""</f>
        <v>装置　利用人</v>
      </c>
      <c r="D202" s="83"/>
      <c r="E202" s="83"/>
      <c r="F202" s="83"/>
      <c r="G202" s="83"/>
      <c r="H202" s="83"/>
      <c r="I202" s="83"/>
      <c r="J202" s="83"/>
      <c r="K202" s="83"/>
      <c r="L202" s="83"/>
      <c r="M202" s="83"/>
      <c r="N202" s="83"/>
      <c r="O202" s="83"/>
      <c r="P202" s="83"/>
    </row>
    <row r="203" spans="1:16">
      <c r="A203" s="1" t="s">
        <v>8</v>
      </c>
      <c r="B203" s="1"/>
      <c r="C203" s="83" t="str">
        <f>出張情報入力フォーム!D3&amp;""</f>
        <v>NIFS99****001</v>
      </c>
      <c r="D203" s="83"/>
      <c r="E203" s="83"/>
      <c r="F203" s="83"/>
      <c r="G203" s="83"/>
      <c r="H203" s="83"/>
      <c r="I203" s="83"/>
      <c r="J203" s="83"/>
      <c r="K203" s="83"/>
      <c r="L203" s="83"/>
      <c r="M203" s="83"/>
      <c r="N203" s="83"/>
      <c r="O203" s="83"/>
      <c r="P203" s="83"/>
    </row>
    <row r="204" spans="1:16">
      <c r="A204" s="1" t="s">
        <v>9</v>
      </c>
      <c r="B204" s="1"/>
      <c r="C204" s="2"/>
      <c r="D204" s="1" t="s">
        <v>10</v>
      </c>
      <c r="E204" s="1"/>
      <c r="F204" s="1"/>
      <c r="G204" s="1"/>
      <c r="H204" s="2"/>
      <c r="I204" s="1"/>
      <c r="J204" s="2"/>
      <c r="K204" s="1"/>
      <c r="L204" s="1"/>
      <c r="M204" s="1"/>
      <c r="N204" s="1"/>
      <c r="O204" s="1"/>
      <c r="P204" s="1"/>
    </row>
    <row r="205" spans="1:16">
      <c r="A205" s="1"/>
      <c r="B205" s="1"/>
      <c r="C205" s="2"/>
      <c r="D205" s="1"/>
      <c r="E205" s="1"/>
      <c r="F205" s="1"/>
      <c r="G205" s="1"/>
      <c r="H205" s="2"/>
      <c r="I205" s="1"/>
      <c r="J205" s="2"/>
      <c r="K205" s="1"/>
      <c r="L205" s="1"/>
      <c r="M205" s="1"/>
      <c r="N205" s="1"/>
      <c r="O205" s="1"/>
      <c r="P205" s="1"/>
    </row>
    <row r="206" spans="1:16" ht="18.75" customHeight="1">
      <c r="A206" s="81" t="s">
        <v>11</v>
      </c>
      <c r="B206" s="81"/>
      <c r="C206" s="3" t="s">
        <v>12</v>
      </c>
      <c r="D206" s="81" t="s">
        <v>13</v>
      </c>
      <c r="E206" s="81"/>
      <c r="F206" s="73" t="s">
        <v>14</v>
      </c>
      <c r="G206" s="74"/>
      <c r="H206" s="82" t="s">
        <v>15</v>
      </c>
      <c r="I206" s="82"/>
      <c r="J206" s="82"/>
      <c r="K206" s="73" t="s">
        <v>16</v>
      </c>
      <c r="L206" s="92"/>
      <c r="M206" s="92"/>
      <c r="N206" s="74"/>
      <c r="O206" s="81" t="s">
        <v>17</v>
      </c>
      <c r="P206" s="81"/>
    </row>
    <row r="207" spans="1:16" ht="18.75" customHeight="1">
      <c r="A207" s="93" t="str">
        <f>+VLOOKUP(A190,出張情報入力フォーム!A:T,2,FALSE)&amp;""</f>
        <v>太郎</v>
      </c>
      <c r="B207" s="95"/>
      <c r="C207" s="93" t="str">
        <f>+VLOOKUP(A190,出張情報入力フォーム!A:T,4,FALSE)&amp;""</f>
        <v>○○大学</v>
      </c>
      <c r="D207" s="102" t="str">
        <f>VLOOKUP(A190,出張情報入力フォーム!A:T,5,0)&amp;""</f>
        <v>○○学部</v>
      </c>
      <c r="E207" s="102"/>
      <c r="F207" s="93" t="str">
        <f>+VLOOKUP(A190,出張情報入力フォーム!A:T,7,FALSE)&amp;""</f>
        <v>教授</v>
      </c>
      <c r="G207" s="94"/>
      <c r="H207" s="6">
        <f>+VLOOKUP(A190,出張情報入力フォーム!A:T,9,FALSE)</f>
        <v>46296</v>
      </c>
      <c r="I207" s="7" t="s">
        <v>18</v>
      </c>
      <c r="J207" s="8">
        <f>+VLOOKUP(A190,出張情報入力フォーム!A:T,11,FALSE)</f>
        <v>46300</v>
      </c>
      <c r="K207" s="93" t="str">
        <f>出張情報入力フォーム!Q19</f>
        <v>核融合科学研究所</v>
      </c>
      <c r="L207" s="94"/>
      <c r="M207" s="94"/>
      <c r="N207" s="95"/>
      <c r="O207" s="102" t="s">
        <v>19</v>
      </c>
      <c r="P207" s="102"/>
    </row>
    <row r="208" spans="1:16" ht="18.75" customHeight="1">
      <c r="A208" s="96"/>
      <c r="B208" s="98"/>
      <c r="C208" s="96"/>
      <c r="D208" s="102"/>
      <c r="E208" s="102"/>
      <c r="F208" s="96"/>
      <c r="G208" s="97"/>
      <c r="H208" s="103">
        <f>+J207-H207+1</f>
        <v>5</v>
      </c>
      <c r="I208" s="104"/>
      <c r="J208" s="105"/>
      <c r="K208" s="96"/>
      <c r="L208" s="97"/>
      <c r="M208" s="97"/>
      <c r="N208" s="98"/>
      <c r="O208" s="102"/>
      <c r="P208" s="102"/>
    </row>
    <row r="209" spans="1:16" ht="18.75" customHeight="1">
      <c r="A209" s="96"/>
      <c r="B209" s="98"/>
      <c r="C209" s="96"/>
      <c r="D209" s="102"/>
      <c r="E209" s="102"/>
      <c r="F209" s="96"/>
      <c r="G209" s="98"/>
      <c r="H209" s="34" t="s">
        <v>20</v>
      </c>
      <c r="I209" s="9"/>
      <c r="J209" s="34" t="s">
        <v>21</v>
      </c>
      <c r="K209" s="96"/>
      <c r="L209" s="97"/>
      <c r="M209" s="97"/>
      <c r="N209" s="98"/>
      <c r="O209" s="102"/>
      <c r="P209" s="102"/>
    </row>
    <row r="210" spans="1:16" ht="18.75" customHeight="1">
      <c r="A210" s="96"/>
      <c r="B210" s="98"/>
      <c r="C210" s="96"/>
      <c r="D210" s="102"/>
      <c r="E210" s="102"/>
      <c r="F210" s="96"/>
      <c r="G210" s="98"/>
      <c r="H210" s="10">
        <f>+VLOOKUP(A190,出張情報入力フォーム!A:T,12,FALSE)</f>
        <v>46297</v>
      </c>
      <c r="I210" s="11" t="s">
        <v>18</v>
      </c>
      <c r="J210" s="12">
        <f>+VLOOKUP(A190,出張情報入力フォーム!A:T,15,FALSE)</f>
        <v>46298</v>
      </c>
      <c r="K210" s="96"/>
      <c r="L210" s="97"/>
      <c r="M210" s="97"/>
      <c r="N210" s="98"/>
      <c r="O210" s="102"/>
      <c r="P210" s="102"/>
    </row>
    <row r="211" spans="1:16" ht="18.75" customHeight="1">
      <c r="A211" s="96"/>
      <c r="B211" s="98"/>
      <c r="C211" s="96"/>
      <c r="D211" s="102"/>
      <c r="E211" s="102"/>
      <c r="F211" s="96"/>
      <c r="G211" s="98"/>
      <c r="H211" s="34" t="s">
        <v>22</v>
      </c>
      <c r="I211" s="9"/>
      <c r="J211" s="34" t="s">
        <v>23</v>
      </c>
      <c r="K211" s="96"/>
      <c r="L211" s="97"/>
      <c r="M211" s="97"/>
      <c r="N211" s="98"/>
      <c r="O211" s="102"/>
      <c r="P211" s="102"/>
    </row>
    <row r="212" spans="1:16" ht="18.75" customHeight="1">
      <c r="A212" s="99"/>
      <c r="B212" s="101"/>
      <c r="C212" s="99"/>
      <c r="D212" s="102"/>
      <c r="E212" s="102"/>
      <c r="F212" s="99"/>
      <c r="G212" s="101"/>
      <c r="H212" s="13">
        <f>+VLOOKUP(A190,出張情報入力フォーム!A:T,13,FALSE)</f>
        <v>0.375</v>
      </c>
      <c r="I212" s="14" t="s">
        <v>18</v>
      </c>
      <c r="J212" s="13">
        <f>+VLOOKUP(A190,出張情報入力フォーム!A:T,16,FALSE)</f>
        <v>0.70833333333333337</v>
      </c>
      <c r="K212" s="99"/>
      <c r="L212" s="100"/>
      <c r="M212" s="100"/>
      <c r="N212" s="101"/>
      <c r="O212" s="102"/>
      <c r="P212" s="102"/>
    </row>
    <row r="213" spans="1:16">
      <c r="A213" s="1" t="s">
        <v>24</v>
      </c>
      <c r="B213" s="1"/>
      <c r="C213" s="2"/>
      <c r="D213" s="1"/>
      <c r="E213" s="1"/>
      <c r="F213" s="1"/>
      <c r="G213" s="1"/>
      <c r="H213" s="2"/>
      <c r="I213" s="1"/>
      <c r="J213" s="2"/>
      <c r="K213" s="1" t="s">
        <v>25</v>
      </c>
      <c r="L213" s="1"/>
      <c r="M213" s="1"/>
      <c r="N213" s="1"/>
      <c r="O213" s="1"/>
      <c r="P213" s="1"/>
    </row>
    <row r="214" spans="1:16" ht="45" customHeight="1">
      <c r="A214" s="15" t="s">
        <v>26</v>
      </c>
      <c r="B214" s="35" t="s">
        <v>27</v>
      </c>
      <c r="C214" s="36"/>
      <c r="D214" s="36"/>
      <c r="E214" s="36"/>
      <c r="F214" s="36"/>
      <c r="G214" s="36"/>
      <c r="H214" s="36"/>
      <c r="I214" s="36"/>
      <c r="J214" s="36"/>
      <c r="K214" s="86" t="str">
        <f>出張情報入力フォーム!T19</f>
        <v>食事の提供 有4/8(夜)、4/9(昼)、4/10(夜)。
宿泊提供 有 4/3知人宅（食事相当額要）。
交通手段の提供 有 ミュンヘン空港－マックスプランク・プラズマ物理研究所（4/3、4/9）。</v>
      </c>
      <c r="L214" s="87"/>
      <c r="M214" s="87"/>
      <c r="N214" s="87"/>
      <c r="O214" s="87"/>
      <c r="P214" s="50" t="s">
        <v>28</v>
      </c>
    </row>
    <row r="215" spans="1:16" ht="45" customHeight="1">
      <c r="A215" s="16"/>
      <c r="B215" s="37" t="s">
        <v>29</v>
      </c>
      <c r="C215" s="38"/>
      <c r="D215" s="38"/>
      <c r="E215" s="38"/>
      <c r="F215" s="38"/>
      <c r="G215" s="38"/>
      <c r="H215" s="38"/>
      <c r="I215" s="38"/>
      <c r="J215" s="38"/>
      <c r="K215" s="88"/>
      <c r="L215" s="89"/>
      <c r="M215" s="89"/>
      <c r="N215" s="89"/>
      <c r="O215" s="89"/>
      <c r="P215" s="84" t="str">
        <f>出張情報入力フォーム!R19</f>
        <v>有</v>
      </c>
    </row>
    <row r="216" spans="1:16" ht="45" customHeight="1">
      <c r="A216" s="17"/>
      <c r="B216" s="39" t="s">
        <v>30</v>
      </c>
      <c r="C216" s="40"/>
      <c r="D216" s="40"/>
      <c r="E216" s="40"/>
      <c r="F216" s="40"/>
      <c r="G216" s="40"/>
      <c r="H216" s="40"/>
      <c r="I216" s="40"/>
      <c r="J216" s="40"/>
      <c r="K216" s="90"/>
      <c r="L216" s="91"/>
      <c r="M216" s="91"/>
      <c r="N216" s="91"/>
      <c r="O216" s="91"/>
      <c r="P216" s="85"/>
    </row>
    <row r="217" spans="1:16">
      <c r="A217" s="42">
        <v>9</v>
      </c>
      <c r="B217" s="1"/>
      <c r="C217" s="2"/>
      <c r="D217" s="1"/>
      <c r="E217" s="1"/>
      <c r="F217" s="1"/>
      <c r="G217" s="1"/>
      <c r="H217" s="2"/>
      <c r="I217" s="1"/>
      <c r="J217" s="2"/>
      <c r="K217" s="44"/>
      <c r="L217" s="44"/>
      <c r="M217" s="44"/>
      <c r="N217" s="44"/>
      <c r="O217" s="44"/>
      <c r="P217" s="45"/>
    </row>
    <row r="218" spans="1:16">
      <c r="A218" s="1"/>
      <c r="B218" s="1"/>
      <c r="C218" s="2"/>
      <c r="D218" s="1"/>
      <c r="E218" s="1"/>
      <c r="F218" s="1"/>
      <c r="G218" s="1"/>
      <c r="H218" s="2"/>
      <c r="I218" s="1"/>
      <c r="J218" s="2"/>
      <c r="K218" s="1"/>
      <c r="L218" s="1"/>
      <c r="M218" s="1"/>
      <c r="N218" s="1"/>
      <c r="O218" s="1"/>
      <c r="P218" s="1" t="s">
        <v>0</v>
      </c>
    </row>
    <row r="219" spans="1:16" ht="25.5" customHeight="1">
      <c r="A219" s="48" t="str">
        <f>出張情報入力フォーム!S21</f>
        <v>精算払い</v>
      </c>
      <c r="B219" s="49"/>
      <c r="C219" s="47"/>
      <c r="D219" s="47"/>
      <c r="E219" s="47"/>
      <c r="F219" s="46" t="s">
        <v>1</v>
      </c>
      <c r="G219" s="47"/>
      <c r="H219" s="47"/>
      <c r="I219" s="47"/>
      <c r="J219" s="47"/>
      <c r="K219" s="47"/>
      <c r="L219" s="47"/>
      <c r="M219" s="47"/>
      <c r="N219" s="47"/>
      <c r="O219" s="47"/>
      <c r="P219" s="47"/>
    </row>
    <row r="220" spans="1:16">
      <c r="A220" s="1"/>
      <c r="B220" s="1"/>
      <c r="C220" s="2"/>
      <c r="D220" s="1"/>
      <c r="E220" s="1"/>
      <c r="F220" s="1"/>
      <c r="G220" s="1"/>
      <c r="H220" s="2"/>
      <c r="I220" s="1"/>
      <c r="J220" s="2"/>
      <c r="K220" s="1"/>
      <c r="L220" s="1"/>
      <c r="M220" s="1"/>
      <c r="N220" s="73" t="s">
        <v>2</v>
      </c>
      <c r="O220" s="74"/>
      <c r="P220" s="1"/>
    </row>
    <row r="221" spans="1:16">
      <c r="A221" s="1"/>
      <c r="B221" s="1"/>
      <c r="C221" s="2"/>
      <c r="D221" s="1"/>
      <c r="E221" s="1"/>
      <c r="F221" s="1"/>
      <c r="G221" s="1"/>
      <c r="H221" s="2"/>
      <c r="I221" s="1"/>
      <c r="J221" s="2"/>
      <c r="K221" s="1"/>
      <c r="L221" s="1"/>
      <c r="M221" s="1"/>
      <c r="N221" s="75"/>
      <c r="O221" s="76"/>
      <c r="P221" s="1"/>
    </row>
    <row r="222" spans="1:16">
      <c r="A222" s="1" t="s">
        <v>3</v>
      </c>
      <c r="B222" s="1"/>
      <c r="C222" s="2"/>
      <c r="D222" s="1"/>
      <c r="E222" s="1"/>
      <c r="F222" s="1"/>
      <c r="G222" s="1"/>
      <c r="H222" s="2"/>
      <c r="I222" s="1"/>
      <c r="J222" s="2"/>
      <c r="K222" s="1"/>
      <c r="L222" s="1"/>
      <c r="M222" s="1"/>
      <c r="N222" s="77"/>
      <c r="O222" s="78"/>
      <c r="P222" s="1"/>
    </row>
    <row r="223" spans="1:16">
      <c r="A223" s="1"/>
      <c r="B223" s="1"/>
      <c r="C223" s="2"/>
      <c r="D223" s="1"/>
      <c r="E223" s="1"/>
      <c r="F223" s="1"/>
      <c r="G223" s="1"/>
      <c r="H223" s="2"/>
      <c r="I223" s="1"/>
      <c r="J223" s="79">
        <f>出張情報入力フォーム!N1</f>
        <v>46296</v>
      </c>
      <c r="K223" s="79"/>
      <c r="L223" s="1"/>
      <c r="M223" s="1"/>
      <c r="N223" s="1"/>
      <c r="O223" s="1"/>
      <c r="P223" s="1"/>
    </row>
    <row r="224" spans="1:16">
      <c r="A224" s="1"/>
      <c r="B224" s="1"/>
      <c r="C224" s="2"/>
      <c r="D224" s="1"/>
      <c r="E224" s="1"/>
      <c r="F224" s="1"/>
      <c r="G224" s="1"/>
      <c r="H224" s="2"/>
      <c r="I224" s="1"/>
      <c r="J224" s="2" t="s">
        <v>4</v>
      </c>
      <c r="K224" s="1"/>
      <c r="L224" s="4" t="str">
        <f>出張情報入力フォーム!N2</f>
        <v>大型　装置夫</v>
      </c>
      <c r="M224" s="5"/>
      <c r="N224" s="5"/>
      <c r="O224" s="1"/>
      <c r="P224" s="1"/>
    </row>
    <row r="225" spans="1:16">
      <c r="A225" s="1"/>
      <c r="B225" s="1"/>
      <c r="C225" s="2"/>
      <c r="D225" s="1"/>
      <c r="E225" s="1"/>
      <c r="F225" s="1"/>
      <c r="G225" s="1"/>
      <c r="H225" s="2"/>
      <c r="I225" s="1"/>
      <c r="J225" s="2"/>
      <c r="K225" s="1"/>
      <c r="L225" s="1"/>
      <c r="M225" s="1"/>
      <c r="N225" s="1"/>
      <c r="O225" s="1"/>
      <c r="P225" s="1"/>
    </row>
    <row r="226" spans="1:16">
      <c r="A226" s="80" t="s">
        <v>5</v>
      </c>
      <c r="B226" s="80"/>
      <c r="C226" s="80"/>
      <c r="D226" s="80"/>
      <c r="E226" s="80"/>
      <c r="F226" s="80"/>
      <c r="G226" s="80"/>
      <c r="H226" s="80"/>
      <c r="I226" s="80"/>
      <c r="J226" s="80"/>
      <c r="K226" s="80"/>
      <c r="L226" s="80"/>
      <c r="M226" s="80"/>
      <c r="N226" s="80"/>
      <c r="O226" s="80"/>
      <c r="P226" s="80"/>
    </row>
    <row r="227" spans="1:16">
      <c r="A227" s="1"/>
      <c r="B227" s="1"/>
      <c r="C227" s="2"/>
      <c r="D227" s="1"/>
      <c r="E227" s="1"/>
      <c r="F227" s="1"/>
      <c r="G227" s="1"/>
      <c r="H227" s="2"/>
      <c r="I227" s="1"/>
      <c r="J227" s="2"/>
      <c r="K227" s="1"/>
      <c r="L227" s="1"/>
      <c r="M227" s="1"/>
      <c r="N227" s="1"/>
      <c r="O227" s="1"/>
      <c r="P227" s="1"/>
    </row>
    <row r="228" spans="1:16">
      <c r="A228" s="1" t="s">
        <v>6</v>
      </c>
      <c r="B228" s="1"/>
      <c r="C228" s="83" t="str">
        <f>出張情報入力フォーム!D1&amp;""</f>
        <v>大型装置利用共同研究大型装置利用共同研究大型装置利用共同研究</v>
      </c>
      <c r="D228" s="83"/>
      <c r="E228" s="83"/>
      <c r="F228" s="83"/>
      <c r="G228" s="83"/>
      <c r="H228" s="83"/>
      <c r="I228" s="83"/>
      <c r="J228" s="83"/>
      <c r="K228" s="83"/>
      <c r="L228" s="83"/>
      <c r="M228" s="83"/>
      <c r="N228" s="83"/>
      <c r="O228" s="83"/>
      <c r="P228" s="83"/>
    </row>
    <row r="229" spans="1:16">
      <c r="A229" s="1" t="s">
        <v>7</v>
      </c>
      <c r="B229" s="1"/>
      <c r="C229" s="83" t="str">
        <f>出張情報入力フォーム!D2&amp;""</f>
        <v>装置　利用人</v>
      </c>
      <c r="D229" s="83"/>
      <c r="E229" s="83"/>
      <c r="F229" s="83"/>
      <c r="G229" s="83"/>
      <c r="H229" s="83"/>
      <c r="I229" s="83"/>
      <c r="J229" s="83"/>
      <c r="K229" s="83"/>
      <c r="L229" s="83"/>
      <c r="M229" s="83"/>
      <c r="N229" s="83"/>
      <c r="O229" s="83"/>
      <c r="P229" s="83"/>
    </row>
    <row r="230" spans="1:16">
      <c r="A230" s="1" t="s">
        <v>8</v>
      </c>
      <c r="B230" s="1"/>
      <c r="C230" s="83" t="str">
        <f>出張情報入力フォーム!D3&amp;""</f>
        <v>NIFS99****001</v>
      </c>
      <c r="D230" s="83"/>
      <c r="E230" s="83"/>
      <c r="F230" s="83"/>
      <c r="G230" s="83"/>
      <c r="H230" s="83"/>
      <c r="I230" s="83"/>
      <c r="J230" s="83"/>
      <c r="K230" s="83"/>
      <c r="L230" s="83"/>
      <c r="M230" s="83"/>
      <c r="N230" s="83"/>
      <c r="O230" s="83"/>
      <c r="P230" s="83"/>
    </row>
    <row r="231" spans="1:16">
      <c r="A231" s="1" t="s">
        <v>9</v>
      </c>
      <c r="B231" s="1"/>
      <c r="C231" s="2"/>
      <c r="D231" s="1" t="s">
        <v>10</v>
      </c>
      <c r="E231" s="1"/>
      <c r="F231" s="1"/>
      <c r="G231" s="1"/>
      <c r="H231" s="2"/>
      <c r="I231" s="1"/>
      <c r="J231" s="2"/>
      <c r="K231" s="1"/>
      <c r="L231" s="1"/>
      <c r="M231" s="1"/>
      <c r="N231" s="1"/>
      <c r="O231" s="1"/>
      <c r="P231" s="1"/>
    </row>
    <row r="232" spans="1:16">
      <c r="A232" s="1"/>
      <c r="B232" s="1"/>
      <c r="C232" s="2"/>
      <c r="D232" s="1"/>
      <c r="E232" s="1"/>
      <c r="F232" s="1"/>
      <c r="G232" s="1"/>
      <c r="H232" s="2"/>
      <c r="I232" s="1"/>
      <c r="J232" s="2"/>
      <c r="K232" s="1"/>
      <c r="L232" s="1"/>
      <c r="M232" s="1"/>
      <c r="N232" s="1"/>
      <c r="O232" s="1"/>
      <c r="P232" s="1"/>
    </row>
    <row r="233" spans="1:16" ht="18.75" customHeight="1">
      <c r="A233" s="81" t="s">
        <v>11</v>
      </c>
      <c r="B233" s="81"/>
      <c r="C233" s="3" t="s">
        <v>12</v>
      </c>
      <c r="D233" s="81" t="s">
        <v>13</v>
      </c>
      <c r="E233" s="81"/>
      <c r="F233" s="73" t="s">
        <v>14</v>
      </c>
      <c r="G233" s="74"/>
      <c r="H233" s="82" t="s">
        <v>15</v>
      </c>
      <c r="I233" s="82"/>
      <c r="J233" s="82"/>
      <c r="K233" s="73" t="s">
        <v>16</v>
      </c>
      <c r="L233" s="92"/>
      <c r="M233" s="92"/>
      <c r="N233" s="74"/>
      <c r="O233" s="81" t="s">
        <v>17</v>
      </c>
      <c r="P233" s="81"/>
    </row>
    <row r="234" spans="1:16" ht="18.75" customHeight="1">
      <c r="A234" s="93" t="str">
        <f>+VLOOKUP(A217,出張情報入力フォーム!A:T,2,FALSE)&amp;""</f>
        <v>核融</v>
      </c>
      <c r="B234" s="95"/>
      <c r="C234" s="93" t="str">
        <f>+VLOOKUP(A217,出張情報入力フォーム!A:T,4,FALSE)&amp;""</f>
        <v>○○大学</v>
      </c>
      <c r="D234" s="102" t="str">
        <f>VLOOKUP(A217,出張情報入力フォーム!A:T,5,0)&amp;""</f>
        <v>○○学部</v>
      </c>
      <c r="E234" s="102"/>
      <c r="F234" s="93" t="str">
        <f>+VLOOKUP(A217,出張情報入力フォーム!A:T,7,FALSE)&amp;""</f>
        <v>教授</v>
      </c>
      <c r="G234" s="94"/>
      <c r="H234" s="6">
        <f>+VLOOKUP(A217,出張情報入力フォーム!A:T,9,FALSE)</f>
        <v>46296</v>
      </c>
      <c r="I234" s="7" t="s">
        <v>18</v>
      </c>
      <c r="J234" s="8">
        <f>+VLOOKUP(A217,出張情報入力フォーム!A:T,11,FALSE)</f>
        <v>46300</v>
      </c>
      <c r="K234" s="93" t="str">
        <f>出張情報入力フォーム!Q21</f>
        <v>核融合科学研究所</v>
      </c>
      <c r="L234" s="94"/>
      <c r="M234" s="94"/>
      <c r="N234" s="95"/>
      <c r="O234" s="102" t="s">
        <v>19</v>
      </c>
      <c r="P234" s="102"/>
    </row>
    <row r="235" spans="1:16" ht="18.75" customHeight="1">
      <c r="A235" s="96"/>
      <c r="B235" s="98"/>
      <c r="C235" s="96"/>
      <c r="D235" s="102"/>
      <c r="E235" s="102"/>
      <c r="F235" s="96"/>
      <c r="G235" s="97"/>
      <c r="H235" s="103">
        <f>+J234-H234+1</f>
        <v>5</v>
      </c>
      <c r="I235" s="104"/>
      <c r="J235" s="105"/>
      <c r="K235" s="96"/>
      <c r="L235" s="97"/>
      <c r="M235" s="97"/>
      <c r="N235" s="98"/>
      <c r="O235" s="102"/>
      <c r="P235" s="102"/>
    </row>
    <row r="236" spans="1:16" ht="18.75" customHeight="1">
      <c r="A236" s="96"/>
      <c r="B236" s="98"/>
      <c r="C236" s="96"/>
      <c r="D236" s="102"/>
      <c r="E236" s="102"/>
      <c r="F236" s="96"/>
      <c r="G236" s="98"/>
      <c r="H236" s="34" t="s">
        <v>20</v>
      </c>
      <c r="I236" s="9"/>
      <c r="J236" s="34" t="s">
        <v>21</v>
      </c>
      <c r="K236" s="96"/>
      <c r="L236" s="97"/>
      <c r="M236" s="97"/>
      <c r="N236" s="98"/>
      <c r="O236" s="102"/>
      <c r="P236" s="102"/>
    </row>
    <row r="237" spans="1:16" ht="18.75" customHeight="1">
      <c r="A237" s="96"/>
      <c r="B237" s="98"/>
      <c r="C237" s="96"/>
      <c r="D237" s="102"/>
      <c r="E237" s="102"/>
      <c r="F237" s="96"/>
      <c r="G237" s="98"/>
      <c r="H237" s="10">
        <f>+VLOOKUP(A217,出張情報入力フォーム!A:T,12,FALSE)</f>
        <v>46297</v>
      </c>
      <c r="I237" s="11" t="s">
        <v>18</v>
      </c>
      <c r="J237" s="12">
        <f>+VLOOKUP(A217,出張情報入力フォーム!A:T,15,FALSE)</f>
        <v>46298</v>
      </c>
      <c r="K237" s="96"/>
      <c r="L237" s="97"/>
      <c r="M237" s="97"/>
      <c r="N237" s="98"/>
      <c r="O237" s="102"/>
      <c r="P237" s="102"/>
    </row>
    <row r="238" spans="1:16" ht="18.75" customHeight="1">
      <c r="A238" s="96"/>
      <c r="B238" s="98"/>
      <c r="C238" s="96"/>
      <c r="D238" s="102"/>
      <c r="E238" s="102"/>
      <c r="F238" s="96"/>
      <c r="G238" s="98"/>
      <c r="H238" s="34" t="s">
        <v>22</v>
      </c>
      <c r="I238" s="9"/>
      <c r="J238" s="34" t="s">
        <v>23</v>
      </c>
      <c r="K238" s="96"/>
      <c r="L238" s="97"/>
      <c r="M238" s="97"/>
      <c r="N238" s="98"/>
      <c r="O238" s="102"/>
      <c r="P238" s="102"/>
    </row>
    <row r="239" spans="1:16" ht="18.75" customHeight="1">
      <c r="A239" s="99"/>
      <c r="B239" s="101"/>
      <c r="C239" s="99"/>
      <c r="D239" s="102"/>
      <c r="E239" s="102"/>
      <c r="F239" s="99"/>
      <c r="G239" s="101"/>
      <c r="H239" s="13">
        <f>+VLOOKUP(A217,出張情報入力フォーム!A:T,13,FALSE)</f>
        <v>0.375</v>
      </c>
      <c r="I239" s="14" t="s">
        <v>18</v>
      </c>
      <c r="J239" s="13">
        <f>+VLOOKUP(A217,出張情報入力フォーム!A:T,16,FALSE)</f>
        <v>0.70833333333333337</v>
      </c>
      <c r="K239" s="99"/>
      <c r="L239" s="100"/>
      <c r="M239" s="100"/>
      <c r="N239" s="101"/>
      <c r="O239" s="102"/>
      <c r="P239" s="102"/>
    </row>
    <row r="240" spans="1:16">
      <c r="A240" s="1" t="s">
        <v>24</v>
      </c>
      <c r="B240" s="1"/>
      <c r="C240" s="2"/>
      <c r="D240" s="1"/>
      <c r="E240" s="1"/>
      <c r="F240" s="1"/>
      <c r="G240" s="1"/>
      <c r="H240" s="2"/>
      <c r="I240" s="1"/>
      <c r="J240" s="2"/>
      <c r="K240" s="1" t="s">
        <v>25</v>
      </c>
      <c r="L240" s="1"/>
      <c r="M240" s="1"/>
      <c r="N240" s="1"/>
      <c r="O240" s="1"/>
      <c r="P240" s="1"/>
    </row>
    <row r="241" spans="1:16" ht="45" customHeight="1">
      <c r="A241" s="15" t="s">
        <v>26</v>
      </c>
      <c r="B241" s="35" t="s">
        <v>27</v>
      </c>
      <c r="C241" s="36"/>
      <c r="D241" s="36"/>
      <c r="E241" s="36"/>
      <c r="F241" s="36"/>
      <c r="G241" s="36"/>
      <c r="H241" s="36"/>
      <c r="I241" s="36"/>
      <c r="J241" s="36"/>
      <c r="K241" s="86" t="str">
        <f>出張情報入力フォーム!T21</f>
        <v>食事の提供 有4/8(夜)、4/9(昼)、4/10(夜)。
宿泊提供 有 4/3知人宅（食事相当額要）。
交通手段の提供 有 ミュンヘン空港－マックスプランク・プラズマ物理研究所（4/3、4/9）。</v>
      </c>
      <c r="L241" s="87"/>
      <c r="M241" s="87"/>
      <c r="N241" s="87"/>
      <c r="O241" s="87"/>
      <c r="P241" s="50" t="s">
        <v>28</v>
      </c>
    </row>
    <row r="242" spans="1:16" ht="45" customHeight="1">
      <c r="A242" s="16"/>
      <c r="B242" s="37" t="s">
        <v>29</v>
      </c>
      <c r="C242" s="38"/>
      <c r="D242" s="38"/>
      <c r="E242" s="38"/>
      <c r="F242" s="38"/>
      <c r="G242" s="38"/>
      <c r="H242" s="38"/>
      <c r="I242" s="38"/>
      <c r="J242" s="38"/>
      <c r="K242" s="88"/>
      <c r="L242" s="89"/>
      <c r="M242" s="89"/>
      <c r="N242" s="89"/>
      <c r="O242" s="89"/>
      <c r="P242" s="84" t="str">
        <f>出張情報入力フォーム!R21</f>
        <v>有</v>
      </c>
    </row>
    <row r="243" spans="1:16" ht="45" customHeight="1">
      <c r="A243" s="17"/>
      <c r="B243" s="39" t="s">
        <v>30</v>
      </c>
      <c r="C243" s="40"/>
      <c r="D243" s="40"/>
      <c r="E243" s="40"/>
      <c r="F243" s="40"/>
      <c r="G243" s="40"/>
      <c r="H243" s="40"/>
      <c r="I243" s="40"/>
      <c r="J243" s="40"/>
      <c r="K243" s="90"/>
      <c r="L243" s="91"/>
      <c r="M243" s="91"/>
      <c r="N243" s="91"/>
      <c r="O243" s="91"/>
      <c r="P243" s="85"/>
    </row>
    <row r="244" spans="1:16">
      <c r="A244" s="42">
        <v>10</v>
      </c>
      <c r="B244" s="1"/>
      <c r="C244" s="2"/>
      <c r="D244" s="1"/>
      <c r="E244" s="1"/>
      <c r="F244" s="1"/>
      <c r="G244" s="1"/>
      <c r="H244" s="2"/>
      <c r="I244" s="1"/>
      <c r="J244" s="2"/>
      <c r="K244" s="1"/>
      <c r="L244" s="1"/>
      <c r="M244" s="1"/>
      <c r="N244" s="1"/>
      <c r="O244" s="1"/>
      <c r="P244" s="1"/>
    </row>
    <row r="245" spans="1:16">
      <c r="A245" s="1"/>
      <c r="B245" s="1"/>
      <c r="C245" s="2"/>
      <c r="D245" s="1"/>
      <c r="E245" s="1"/>
      <c r="F245" s="1"/>
      <c r="G245" s="1"/>
      <c r="H245" s="2"/>
      <c r="I245" s="1"/>
      <c r="J245" s="2"/>
      <c r="K245" s="1"/>
      <c r="L245" s="1"/>
      <c r="M245" s="1"/>
      <c r="N245" s="1"/>
      <c r="O245" s="1"/>
      <c r="P245" s="1" t="s">
        <v>0</v>
      </c>
    </row>
    <row r="246" spans="1:16" ht="25.5" customHeight="1">
      <c r="A246" s="48" t="str">
        <f>出張情報入力フォーム!S23</f>
        <v>精算払い</v>
      </c>
      <c r="B246" s="49"/>
      <c r="C246" s="47"/>
      <c r="D246" s="47"/>
      <c r="E246" s="47"/>
      <c r="F246" s="46" t="s">
        <v>1</v>
      </c>
      <c r="G246" s="47"/>
      <c r="H246" s="47"/>
      <c r="I246" s="47"/>
      <c r="J246" s="47"/>
      <c r="K246" s="47"/>
      <c r="L246" s="47"/>
      <c r="M246" s="47"/>
      <c r="N246" s="47"/>
      <c r="O246" s="47"/>
      <c r="P246" s="47"/>
    </row>
    <row r="247" spans="1:16">
      <c r="A247" s="1"/>
      <c r="B247" s="1"/>
      <c r="C247" s="2"/>
      <c r="D247" s="1"/>
      <c r="E247" s="1"/>
      <c r="F247" s="1"/>
      <c r="G247" s="1"/>
      <c r="H247" s="2"/>
      <c r="I247" s="1"/>
      <c r="J247" s="2"/>
      <c r="K247" s="1"/>
      <c r="L247" s="1"/>
      <c r="M247" s="1"/>
      <c r="N247" s="73" t="s">
        <v>2</v>
      </c>
      <c r="O247" s="74"/>
      <c r="P247" s="1"/>
    </row>
    <row r="248" spans="1:16">
      <c r="A248" s="1"/>
      <c r="B248" s="1"/>
      <c r="C248" s="2"/>
      <c r="D248" s="1"/>
      <c r="E248" s="1"/>
      <c r="F248" s="1"/>
      <c r="G248" s="1"/>
      <c r="H248" s="2"/>
      <c r="I248" s="1"/>
      <c r="J248" s="2"/>
      <c r="K248" s="1"/>
      <c r="L248" s="1"/>
      <c r="M248" s="1"/>
      <c r="N248" s="75"/>
      <c r="O248" s="76"/>
      <c r="P248" s="1"/>
    </row>
    <row r="249" spans="1:16">
      <c r="A249" s="1" t="s">
        <v>3</v>
      </c>
      <c r="B249" s="1"/>
      <c r="C249" s="2"/>
      <c r="D249" s="1"/>
      <c r="E249" s="1"/>
      <c r="F249" s="1"/>
      <c r="G249" s="1"/>
      <c r="H249" s="2"/>
      <c r="I249" s="1"/>
      <c r="J249" s="2"/>
      <c r="K249" s="1"/>
      <c r="L249" s="1"/>
      <c r="M249" s="1"/>
      <c r="N249" s="77"/>
      <c r="O249" s="78"/>
      <c r="P249" s="1"/>
    </row>
    <row r="250" spans="1:16">
      <c r="A250" s="1"/>
      <c r="B250" s="1"/>
      <c r="C250" s="2"/>
      <c r="D250" s="1"/>
      <c r="E250" s="1"/>
      <c r="F250" s="1"/>
      <c r="G250" s="1"/>
      <c r="H250" s="2"/>
      <c r="I250" s="1"/>
      <c r="J250" s="79">
        <f>出張情報入力フォーム!N1</f>
        <v>46296</v>
      </c>
      <c r="K250" s="79"/>
      <c r="L250" s="1"/>
      <c r="M250" s="1"/>
      <c r="N250" s="1"/>
      <c r="O250" s="1"/>
      <c r="P250" s="1"/>
    </row>
    <row r="251" spans="1:16">
      <c r="A251" s="1"/>
      <c r="B251" s="1"/>
      <c r="C251" s="2"/>
      <c r="D251" s="1"/>
      <c r="E251" s="1"/>
      <c r="F251" s="1"/>
      <c r="G251" s="1"/>
      <c r="H251" s="2"/>
      <c r="I251" s="1"/>
      <c r="J251" s="2" t="s">
        <v>4</v>
      </c>
      <c r="K251" s="1"/>
      <c r="L251" s="4" t="str">
        <f>出張情報入力フォーム!N2</f>
        <v>大型　装置夫</v>
      </c>
      <c r="M251" s="5"/>
      <c r="N251" s="5"/>
      <c r="O251" s="1"/>
      <c r="P251" s="1"/>
    </row>
    <row r="252" spans="1:16">
      <c r="A252" s="1"/>
      <c r="B252" s="1"/>
      <c r="C252" s="2"/>
      <c r="D252" s="1"/>
      <c r="E252" s="1"/>
      <c r="F252" s="1"/>
      <c r="G252" s="1"/>
      <c r="H252" s="2"/>
      <c r="I252" s="1"/>
      <c r="J252" s="2"/>
      <c r="K252" s="1"/>
      <c r="L252" s="1"/>
      <c r="M252" s="1"/>
      <c r="N252" s="1"/>
      <c r="O252" s="1"/>
      <c r="P252" s="1"/>
    </row>
    <row r="253" spans="1:16">
      <c r="A253" s="80" t="s">
        <v>5</v>
      </c>
      <c r="B253" s="80"/>
      <c r="C253" s="80"/>
      <c r="D253" s="80"/>
      <c r="E253" s="80"/>
      <c r="F253" s="80"/>
      <c r="G253" s="80"/>
      <c r="H253" s="80"/>
      <c r="I253" s="80"/>
      <c r="J253" s="80"/>
      <c r="K253" s="80"/>
      <c r="L253" s="80"/>
      <c r="M253" s="80"/>
      <c r="N253" s="80"/>
      <c r="O253" s="80"/>
      <c r="P253" s="80"/>
    </row>
    <row r="254" spans="1:16">
      <c r="A254" s="1"/>
      <c r="B254" s="1"/>
      <c r="C254" s="2"/>
      <c r="D254" s="1"/>
      <c r="E254" s="1"/>
      <c r="F254" s="1"/>
      <c r="G254" s="1"/>
      <c r="H254" s="2"/>
      <c r="I254" s="1"/>
      <c r="J254" s="2"/>
      <c r="K254" s="1"/>
      <c r="L254" s="1"/>
      <c r="M254" s="1"/>
      <c r="N254" s="1"/>
      <c r="O254" s="1"/>
      <c r="P254" s="1"/>
    </row>
    <row r="255" spans="1:16">
      <c r="A255" s="1" t="s">
        <v>6</v>
      </c>
      <c r="B255" s="1"/>
      <c r="C255" s="83" t="str">
        <f>出張情報入力フォーム!D1&amp;""</f>
        <v>大型装置利用共同研究大型装置利用共同研究大型装置利用共同研究</v>
      </c>
      <c r="D255" s="83"/>
      <c r="E255" s="83"/>
      <c r="F255" s="83"/>
      <c r="G255" s="83"/>
      <c r="H255" s="83"/>
      <c r="I255" s="83"/>
      <c r="J255" s="83"/>
      <c r="K255" s="83"/>
      <c r="L255" s="83"/>
      <c r="M255" s="83"/>
      <c r="N255" s="83"/>
      <c r="O255" s="83"/>
      <c r="P255" s="83"/>
    </row>
    <row r="256" spans="1:16">
      <c r="A256" s="1" t="s">
        <v>7</v>
      </c>
      <c r="B256" s="1"/>
      <c r="C256" s="83" t="str">
        <f>出張情報入力フォーム!D2&amp;""</f>
        <v>装置　利用人</v>
      </c>
      <c r="D256" s="83"/>
      <c r="E256" s="83"/>
      <c r="F256" s="83"/>
      <c r="G256" s="83"/>
      <c r="H256" s="83"/>
      <c r="I256" s="83"/>
      <c r="J256" s="83"/>
      <c r="K256" s="83"/>
      <c r="L256" s="83"/>
      <c r="M256" s="83"/>
      <c r="N256" s="83"/>
      <c r="O256" s="83"/>
      <c r="P256" s="83"/>
    </row>
    <row r="257" spans="1:16">
      <c r="A257" s="1" t="s">
        <v>8</v>
      </c>
      <c r="B257" s="1"/>
      <c r="C257" s="83" t="str">
        <f>出張情報入力フォーム!D3&amp;""</f>
        <v>NIFS99****001</v>
      </c>
      <c r="D257" s="83"/>
      <c r="E257" s="83"/>
      <c r="F257" s="83"/>
      <c r="G257" s="83"/>
      <c r="H257" s="83"/>
      <c r="I257" s="83"/>
      <c r="J257" s="83"/>
      <c r="K257" s="83"/>
      <c r="L257" s="83"/>
      <c r="M257" s="83"/>
      <c r="N257" s="83"/>
      <c r="O257" s="83"/>
      <c r="P257" s="83"/>
    </row>
    <row r="258" spans="1:16">
      <c r="A258" s="1" t="s">
        <v>9</v>
      </c>
      <c r="B258" s="1"/>
      <c r="C258" s="2"/>
      <c r="D258" s="1" t="s">
        <v>10</v>
      </c>
      <c r="E258" s="1"/>
      <c r="F258" s="1"/>
      <c r="G258" s="1"/>
      <c r="H258" s="2"/>
      <c r="I258" s="1"/>
      <c r="J258" s="2"/>
      <c r="K258" s="1"/>
      <c r="L258" s="1"/>
      <c r="M258" s="1"/>
      <c r="N258" s="1"/>
      <c r="O258" s="1"/>
      <c r="P258" s="1"/>
    </row>
    <row r="259" spans="1:16">
      <c r="A259" s="1"/>
      <c r="B259" s="1"/>
      <c r="C259" s="2"/>
      <c r="D259" s="1"/>
      <c r="E259" s="1"/>
      <c r="F259" s="1"/>
      <c r="G259" s="1"/>
      <c r="H259" s="2"/>
      <c r="I259" s="1"/>
      <c r="J259" s="2"/>
      <c r="K259" s="1"/>
      <c r="L259" s="1"/>
      <c r="M259" s="1"/>
      <c r="N259" s="1"/>
      <c r="O259" s="1"/>
      <c r="P259" s="1"/>
    </row>
    <row r="260" spans="1:16" ht="18.75" customHeight="1">
      <c r="A260" s="81" t="s">
        <v>11</v>
      </c>
      <c r="B260" s="81"/>
      <c r="C260" s="3" t="s">
        <v>12</v>
      </c>
      <c r="D260" s="81" t="s">
        <v>13</v>
      </c>
      <c r="E260" s="81"/>
      <c r="F260" s="73" t="s">
        <v>14</v>
      </c>
      <c r="G260" s="74"/>
      <c r="H260" s="82" t="s">
        <v>15</v>
      </c>
      <c r="I260" s="82"/>
      <c r="J260" s="82"/>
      <c r="K260" s="73" t="s">
        <v>16</v>
      </c>
      <c r="L260" s="92"/>
      <c r="M260" s="92"/>
      <c r="N260" s="74"/>
      <c r="O260" s="81" t="s">
        <v>17</v>
      </c>
      <c r="P260" s="81"/>
    </row>
    <row r="261" spans="1:16" ht="18.75" customHeight="1">
      <c r="A261" s="93" t="str">
        <f>+VLOOKUP(A244,出張情報入力フォーム!A:T,2,FALSE)&amp;""</f>
        <v>核融合　太</v>
      </c>
      <c r="B261" s="95"/>
      <c r="C261" s="93" t="str">
        <f>+VLOOKUP(A244,出張情報入力フォーム!A:T,4,FALSE)&amp;""</f>
        <v>○○大学</v>
      </c>
      <c r="D261" s="102" t="str">
        <f>VLOOKUP(A244,出張情報入力フォーム!A:T,5,0)&amp;""</f>
        <v>○○学部</v>
      </c>
      <c r="E261" s="102"/>
      <c r="F261" s="93" t="str">
        <f>+VLOOKUP(A244,出張情報入力フォーム!A:T,7,FALSE)&amp;""</f>
        <v>教授</v>
      </c>
      <c r="G261" s="94"/>
      <c r="H261" s="6">
        <f>+VLOOKUP(A244,出張情報入力フォーム!A:T,9,FALSE)</f>
        <v>46296</v>
      </c>
      <c r="I261" s="7" t="s">
        <v>18</v>
      </c>
      <c r="J261" s="8">
        <f>+VLOOKUP(A244,出張情報入力フォーム!A:T,11,FALSE)</f>
        <v>46300</v>
      </c>
      <c r="K261" s="93" t="str">
        <f>出張情報入力フォーム!Q23</f>
        <v>核融合科学研究所</v>
      </c>
      <c r="L261" s="94"/>
      <c r="M261" s="94"/>
      <c r="N261" s="95"/>
      <c r="O261" s="102" t="s">
        <v>19</v>
      </c>
      <c r="P261" s="102"/>
    </row>
    <row r="262" spans="1:16" ht="18.75" customHeight="1">
      <c r="A262" s="96"/>
      <c r="B262" s="98"/>
      <c r="C262" s="96"/>
      <c r="D262" s="102"/>
      <c r="E262" s="102"/>
      <c r="F262" s="96"/>
      <c r="G262" s="97"/>
      <c r="H262" s="103">
        <f>+J261-H261+1</f>
        <v>5</v>
      </c>
      <c r="I262" s="104"/>
      <c r="J262" s="105"/>
      <c r="K262" s="96"/>
      <c r="L262" s="97"/>
      <c r="M262" s="97"/>
      <c r="N262" s="98"/>
      <c r="O262" s="102"/>
      <c r="P262" s="102"/>
    </row>
    <row r="263" spans="1:16" ht="18.75" customHeight="1">
      <c r="A263" s="96"/>
      <c r="B263" s="98"/>
      <c r="C263" s="96"/>
      <c r="D263" s="102"/>
      <c r="E263" s="102"/>
      <c r="F263" s="96"/>
      <c r="G263" s="98"/>
      <c r="H263" s="34" t="s">
        <v>20</v>
      </c>
      <c r="I263" s="9"/>
      <c r="J263" s="34" t="s">
        <v>21</v>
      </c>
      <c r="K263" s="96"/>
      <c r="L263" s="97"/>
      <c r="M263" s="97"/>
      <c r="N263" s="98"/>
      <c r="O263" s="102"/>
      <c r="P263" s="102"/>
    </row>
    <row r="264" spans="1:16" ht="18.75" customHeight="1">
      <c r="A264" s="96"/>
      <c r="B264" s="98"/>
      <c r="C264" s="96"/>
      <c r="D264" s="102"/>
      <c r="E264" s="102"/>
      <c r="F264" s="96"/>
      <c r="G264" s="98"/>
      <c r="H264" s="10">
        <f>+VLOOKUP(A244,出張情報入力フォーム!A:T,12,FALSE)</f>
        <v>46297</v>
      </c>
      <c r="I264" s="11" t="s">
        <v>18</v>
      </c>
      <c r="J264" s="12">
        <f>+VLOOKUP(A244,出張情報入力フォーム!A:T,15,FALSE)</f>
        <v>46298</v>
      </c>
      <c r="K264" s="96"/>
      <c r="L264" s="97"/>
      <c r="M264" s="97"/>
      <c r="N264" s="98"/>
      <c r="O264" s="102"/>
      <c r="P264" s="102"/>
    </row>
    <row r="265" spans="1:16" ht="18.75" customHeight="1">
      <c r="A265" s="96"/>
      <c r="B265" s="98"/>
      <c r="C265" s="96"/>
      <c r="D265" s="102"/>
      <c r="E265" s="102"/>
      <c r="F265" s="96"/>
      <c r="G265" s="98"/>
      <c r="H265" s="34" t="s">
        <v>22</v>
      </c>
      <c r="I265" s="9"/>
      <c r="J265" s="34" t="s">
        <v>23</v>
      </c>
      <c r="K265" s="96"/>
      <c r="L265" s="97"/>
      <c r="M265" s="97"/>
      <c r="N265" s="98"/>
      <c r="O265" s="102"/>
      <c r="P265" s="102"/>
    </row>
    <row r="266" spans="1:16" ht="18.75" customHeight="1">
      <c r="A266" s="99"/>
      <c r="B266" s="101"/>
      <c r="C266" s="99"/>
      <c r="D266" s="102"/>
      <c r="E266" s="102"/>
      <c r="F266" s="99"/>
      <c r="G266" s="101"/>
      <c r="H266" s="13">
        <f>+VLOOKUP(A244,出張情報入力フォーム!A:T,13,FALSE)</f>
        <v>0.375</v>
      </c>
      <c r="I266" s="14" t="s">
        <v>18</v>
      </c>
      <c r="J266" s="13">
        <f>+VLOOKUP(A244,出張情報入力フォーム!A:T,16,FALSE)</f>
        <v>0.70833333333333337</v>
      </c>
      <c r="K266" s="99"/>
      <c r="L266" s="100"/>
      <c r="M266" s="100"/>
      <c r="N266" s="101"/>
      <c r="O266" s="102"/>
      <c r="P266" s="102"/>
    </row>
    <row r="267" spans="1:16">
      <c r="A267" s="1" t="s">
        <v>24</v>
      </c>
      <c r="B267" s="1"/>
      <c r="C267" s="2"/>
      <c r="D267" s="1"/>
      <c r="E267" s="1"/>
      <c r="F267" s="1"/>
      <c r="G267" s="1"/>
      <c r="H267" s="2"/>
      <c r="I267" s="1"/>
      <c r="J267" s="2"/>
      <c r="K267" s="1" t="s">
        <v>25</v>
      </c>
      <c r="L267" s="1"/>
      <c r="M267" s="1"/>
      <c r="N267" s="1"/>
      <c r="O267" s="1"/>
      <c r="P267" s="1"/>
    </row>
    <row r="268" spans="1:16" ht="45" customHeight="1">
      <c r="A268" s="15" t="s">
        <v>26</v>
      </c>
      <c r="B268" s="35" t="s">
        <v>27</v>
      </c>
      <c r="C268" s="36"/>
      <c r="D268" s="36"/>
      <c r="E268" s="36"/>
      <c r="F268" s="36"/>
      <c r="G268" s="36"/>
      <c r="H268" s="36"/>
      <c r="I268" s="36"/>
      <c r="J268" s="36"/>
      <c r="K268" s="86" t="str">
        <f>出張情報入力フォーム!T23</f>
        <v>食事の提供 有4/8(夜)、4/9(昼)、4/10(夜)。
宿泊提供 有 4/3知人宅（食事相当額要）。
交通手段の提供 有 ミュンヘン空港－マックスプランク・プラズマ物理研究所（4/3、4/9）。</v>
      </c>
      <c r="L268" s="87"/>
      <c r="M268" s="87"/>
      <c r="N268" s="87"/>
      <c r="O268" s="87"/>
      <c r="P268" s="50" t="s">
        <v>28</v>
      </c>
    </row>
    <row r="269" spans="1:16" ht="45" customHeight="1">
      <c r="A269" s="16"/>
      <c r="B269" s="37" t="s">
        <v>29</v>
      </c>
      <c r="C269" s="38"/>
      <c r="D269" s="38"/>
      <c r="E269" s="38"/>
      <c r="F269" s="38"/>
      <c r="G269" s="38"/>
      <c r="H269" s="38"/>
      <c r="I269" s="38"/>
      <c r="J269" s="38"/>
      <c r="K269" s="88"/>
      <c r="L269" s="89"/>
      <c r="M269" s="89"/>
      <c r="N269" s="89"/>
      <c r="O269" s="89"/>
      <c r="P269" s="84" t="str">
        <f>出張情報入力フォーム!R23</f>
        <v>有</v>
      </c>
    </row>
    <row r="270" spans="1:16" ht="45" customHeight="1">
      <c r="A270" s="17"/>
      <c r="B270" s="39" t="s">
        <v>30</v>
      </c>
      <c r="C270" s="40"/>
      <c r="D270" s="40"/>
      <c r="E270" s="40"/>
      <c r="F270" s="40"/>
      <c r="G270" s="40"/>
      <c r="H270" s="40"/>
      <c r="I270" s="40"/>
      <c r="J270" s="40"/>
      <c r="K270" s="90"/>
      <c r="L270" s="91"/>
      <c r="M270" s="91"/>
      <c r="N270" s="91"/>
      <c r="O270" s="91"/>
      <c r="P270" s="85"/>
    </row>
  </sheetData>
  <mergeCells count="220">
    <mergeCell ref="N220:O220"/>
    <mergeCell ref="A233:B233"/>
    <mergeCell ref="C230:P230"/>
    <mergeCell ref="C229:P229"/>
    <mergeCell ref="C228:P228"/>
    <mergeCell ref="A226:P226"/>
    <mergeCell ref="O233:P233"/>
    <mergeCell ref="K233:N233"/>
    <mergeCell ref="H233:J233"/>
    <mergeCell ref="F233:G233"/>
    <mergeCell ref="D233:E233"/>
    <mergeCell ref="O234:P239"/>
    <mergeCell ref="K234:N239"/>
    <mergeCell ref="F234:G239"/>
    <mergeCell ref="D234:E239"/>
    <mergeCell ref="C234:C239"/>
    <mergeCell ref="A234:B239"/>
    <mergeCell ref="H235:J235"/>
    <mergeCell ref="J223:K223"/>
    <mergeCell ref="N221:O222"/>
    <mergeCell ref="C257:P257"/>
    <mergeCell ref="C256:P256"/>
    <mergeCell ref="F261:G266"/>
    <mergeCell ref="D261:E266"/>
    <mergeCell ref="C261:C266"/>
    <mergeCell ref="A261:B266"/>
    <mergeCell ref="H262:J262"/>
    <mergeCell ref="P242:P243"/>
    <mergeCell ref="K241:O243"/>
    <mergeCell ref="O207:P212"/>
    <mergeCell ref="H208:J208"/>
    <mergeCell ref="P269:P270"/>
    <mergeCell ref="K268:O270"/>
    <mergeCell ref="O261:P266"/>
    <mergeCell ref="K261:N266"/>
    <mergeCell ref="O260:P260"/>
    <mergeCell ref="K260:N260"/>
    <mergeCell ref="H260:J260"/>
    <mergeCell ref="C255:P255"/>
    <mergeCell ref="A253:P253"/>
    <mergeCell ref="J250:K250"/>
    <mergeCell ref="N248:O249"/>
    <mergeCell ref="N247:O247"/>
    <mergeCell ref="A207:B212"/>
    <mergeCell ref="C207:C212"/>
    <mergeCell ref="D207:E212"/>
    <mergeCell ref="F207:G212"/>
    <mergeCell ref="K207:N212"/>
    <mergeCell ref="K214:O216"/>
    <mergeCell ref="P215:P216"/>
    <mergeCell ref="F260:G260"/>
    <mergeCell ref="D260:E260"/>
    <mergeCell ref="A260:B260"/>
    <mergeCell ref="C202:P202"/>
    <mergeCell ref="C203:P203"/>
    <mergeCell ref="A206:B206"/>
    <mergeCell ref="D206:E206"/>
    <mergeCell ref="F206:G206"/>
    <mergeCell ref="H206:J206"/>
    <mergeCell ref="K206:N206"/>
    <mergeCell ref="O206:P206"/>
    <mergeCell ref="N193:O193"/>
    <mergeCell ref="N194:O195"/>
    <mergeCell ref="J196:K196"/>
    <mergeCell ref="A199:P199"/>
    <mergeCell ref="C201:P201"/>
    <mergeCell ref="O180:P185"/>
    <mergeCell ref="H181:J181"/>
    <mergeCell ref="K187:O189"/>
    <mergeCell ref="P188:P189"/>
    <mergeCell ref="A180:B185"/>
    <mergeCell ref="C180:C185"/>
    <mergeCell ref="D180:E185"/>
    <mergeCell ref="F180:G185"/>
    <mergeCell ref="K180:N185"/>
    <mergeCell ref="C175:P175"/>
    <mergeCell ref="C176:P176"/>
    <mergeCell ref="A179:B179"/>
    <mergeCell ref="D179:E179"/>
    <mergeCell ref="F179:G179"/>
    <mergeCell ref="H179:J179"/>
    <mergeCell ref="K179:N179"/>
    <mergeCell ref="O179:P179"/>
    <mergeCell ref="N166:O166"/>
    <mergeCell ref="N167:O168"/>
    <mergeCell ref="J169:K169"/>
    <mergeCell ref="A172:P172"/>
    <mergeCell ref="C174:P174"/>
    <mergeCell ref="O153:P158"/>
    <mergeCell ref="H154:J154"/>
    <mergeCell ref="K160:O162"/>
    <mergeCell ref="P161:P162"/>
    <mergeCell ref="A153:B158"/>
    <mergeCell ref="C153:C158"/>
    <mergeCell ref="D153:E158"/>
    <mergeCell ref="F153:G158"/>
    <mergeCell ref="K153:N158"/>
    <mergeCell ref="C148:P148"/>
    <mergeCell ref="C149:P149"/>
    <mergeCell ref="A152:B152"/>
    <mergeCell ref="D152:E152"/>
    <mergeCell ref="F152:G152"/>
    <mergeCell ref="H152:J152"/>
    <mergeCell ref="K152:N152"/>
    <mergeCell ref="O152:P152"/>
    <mergeCell ref="N139:O139"/>
    <mergeCell ref="N140:O141"/>
    <mergeCell ref="J142:K142"/>
    <mergeCell ref="A145:P145"/>
    <mergeCell ref="C147:P147"/>
    <mergeCell ref="O126:P131"/>
    <mergeCell ref="H127:J127"/>
    <mergeCell ref="K133:O135"/>
    <mergeCell ref="P134:P135"/>
    <mergeCell ref="A126:B131"/>
    <mergeCell ref="C126:C131"/>
    <mergeCell ref="D126:E131"/>
    <mergeCell ref="F126:G131"/>
    <mergeCell ref="K126:N131"/>
    <mergeCell ref="C121:P121"/>
    <mergeCell ref="C122:P122"/>
    <mergeCell ref="A125:B125"/>
    <mergeCell ref="D125:E125"/>
    <mergeCell ref="F125:G125"/>
    <mergeCell ref="H125:J125"/>
    <mergeCell ref="K125:N125"/>
    <mergeCell ref="O125:P125"/>
    <mergeCell ref="N112:O112"/>
    <mergeCell ref="N113:O114"/>
    <mergeCell ref="J115:K115"/>
    <mergeCell ref="A118:P118"/>
    <mergeCell ref="C120:P120"/>
    <mergeCell ref="O99:P104"/>
    <mergeCell ref="H100:J100"/>
    <mergeCell ref="K106:O108"/>
    <mergeCell ref="P107:P108"/>
    <mergeCell ref="A99:B104"/>
    <mergeCell ref="C99:C104"/>
    <mergeCell ref="D99:E104"/>
    <mergeCell ref="F99:G104"/>
    <mergeCell ref="K99:N104"/>
    <mergeCell ref="C94:P94"/>
    <mergeCell ref="C95:P95"/>
    <mergeCell ref="A98:B98"/>
    <mergeCell ref="D98:E98"/>
    <mergeCell ref="F98:G98"/>
    <mergeCell ref="H98:J98"/>
    <mergeCell ref="K98:N98"/>
    <mergeCell ref="O98:P98"/>
    <mergeCell ref="N85:O85"/>
    <mergeCell ref="N86:O87"/>
    <mergeCell ref="J88:K88"/>
    <mergeCell ref="A91:P91"/>
    <mergeCell ref="C93:P93"/>
    <mergeCell ref="O72:P77"/>
    <mergeCell ref="H73:J73"/>
    <mergeCell ref="K79:O81"/>
    <mergeCell ref="P80:P81"/>
    <mergeCell ref="A72:B77"/>
    <mergeCell ref="C72:C77"/>
    <mergeCell ref="D72:E77"/>
    <mergeCell ref="F72:G77"/>
    <mergeCell ref="K72:N77"/>
    <mergeCell ref="C67:P67"/>
    <mergeCell ref="C68:P68"/>
    <mergeCell ref="A71:B71"/>
    <mergeCell ref="D71:E71"/>
    <mergeCell ref="F71:G71"/>
    <mergeCell ref="H71:J71"/>
    <mergeCell ref="K71:N71"/>
    <mergeCell ref="O71:P71"/>
    <mergeCell ref="N58:O58"/>
    <mergeCell ref="N59:O60"/>
    <mergeCell ref="J61:K61"/>
    <mergeCell ref="A64:P64"/>
    <mergeCell ref="C66:P66"/>
    <mergeCell ref="O45:P50"/>
    <mergeCell ref="H46:J46"/>
    <mergeCell ref="K52:O54"/>
    <mergeCell ref="P53:P54"/>
    <mergeCell ref="A45:B50"/>
    <mergeCell ref="C45:C50"/>
    <mergeCell ref="D45:E50"/>
    <mergeCell ref="F45:G50"/>
    <mergeCell ref="K45:N50"/>
    <mergeCell ref="C39:P39"/>
    <mergeCell ref="C40:P40"/>
    <mergeCell ref="C41:P41"/>
    <mergeCell ref="A44:B44"/>
    <mergeCell ref="D44:E44"/>
    <mergeCell ref="F44:G44"/>
    <mergeCell ref="H44:J44"/>
    <mergeCell ref="K44:N44"/>
    <mergeCell ref="O44:P44"/>
    <mergeCell ref="N31:O31"/>
    <mergeCell ref="N32:O33"/>
    <mergeCell ref="J34:K34"/>
    <mergeCell ref="A37:P37"/>
    <mergeCell ref="C12:P12"/>
    <mergeCell ref="C13:P13"/>
    <mergeCell ref="C14:P14"/>
    <mergeCell ref="P26:P27"/>
    <mergeCell ref="K25:O27"/>
    <mergeCell ref="K17:N17"/>
    <mergeCell ref="K18:N23"/>
    <mergeCell ref="O18:P23"/>
    <mergeCell ref="A18:B23"/>
    <mergeCell ref="C18:C23"/>
    <mergeCell ref="D18:E23"/>
    <mergeCell ref="F18:G23"/>
    <mergeCell ref="H19:J19"/>
    <mergeCell ref="N4:O4"/>
    <mergeCell ref="N5:O6"/>
    <mergeCell ref="J7:K7"/>
    <mergeCell ref="A10:P10"/>
    <mergeCell ref="A17:B17"/>
    <mergeCell ref="D17:E17"/>
    <mergeCell ref="F17:G17"/>
    <mergeCell ref="H17:J17"/>
    <mergeCell ref="O17:P17"/>
  </mergeCells>
  <phoneticPr fontId="1"/>
  <pageMargins left="0.7" right="0.7" top="0.75" bottom="0.75" header="0.3" footer="0.3"/>
  <pageSetup paperSize="9" scale="78" fitToHeight="0" orientation="landscape" r:id="rId1"/>
  <rowBreaks count="9" manualBreakCount="9">
    <brk id="27" max="16383" man="1"/>
    <brk id="54" max="16383" man="1"/>
    <brk id="81" max="16383" man="1"/>
    <brk id="108" max="16383" man="1"/>
    <brk id="135" max="16383" man="1"/>
    <brk id="162" max="16383" man="1"/>
    <brk id="189" max="16383" man="1"/>
    <brk id="216" max="16383" man="1"/>
    <brk id="24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830ED-2EF2-4FF1-BA7E-882256C2D5E7}">
  <sheetPr>
    <pageSetUpPr fitToPage="1"/>
  </sheetPr>
  <dimension ref="A1:T24"/>
  <sheetViews>
    <sheetView zoomScale="78" zoomScaleNormal="78" workbookViewId="0">
      <selection sqref="A1:C1"/>
    </sheetView>
  </sheetViews>
  <sheetFormatPr defaultRowHeight="18.75"/>
  <cols>
    <col min="1" max="1" width="8.875" bestFit="1" customWidth="1"/>
    <col min="4" max="4" width="17.125" customWidth="1"/>
    <col min="7" max="8" width="11.625" customWidth="1"/>
    <col min="9" max="9" width="10.25" bestFit="1" customWidth="1"/>
    <col min="11" max="11" width="10.25" bestFit="1" customWidth="1"/>
    <col min="12" max="12" width="13.75" customWidth="1"/>
    <col min="13" max="13" width="8.875" bestFit="1" customWidth="1"/>
    <col min="14" max="14" width="4.75" customWidth="1"/>
    <col min="15" max="15" width="12.25" customWidth="1"/>
    <col min="16" max="16" width="8.875" bestFit="1" customWidth="1"/>
    <col min="17" max="17" width="21.75" customWidth="1"/>
    <col min="18" max="19" width="8.25" customWidth="1"/>
    <col min="20" max="20" width="52.25" customWidth="1"/>
  </cols>
  <sheetData>
    <row r="1" spans="1:20" s="1" customFormat="1" ht="42" customHeight="1">
      <c r="A1" s="123" t="s">
        <v>6</v>
      </c>
      <c r="B1" s="124"/>
      <c r="C1" s="125"/>
      <c r="D1" s="126" t="s">
        <v>109</v>
      </c>
      <c r="E1" s="127"/>
      <c r="F1" s="127"/>
      <c r="G1" s="127"/>
      <c r="H1" s="127"/>
      <c r="I1" s="127"/>
      <c r="J1" s="127"/>
      <c r="K1" s="128"/>
      <c r="L1" s="108" t="s">
        <v>31</v>
      </c>
      <c r="M1" s="109"/>
      <c r="N1" s="112">
        <v>46296</v>
      </c>
      <c r="O1" s="113"/>
      <c r="P1" s="113"/>
      <c r="Q1" s="114"/>
      <c r="R1" s="20"/>
      <c r="S1" s="20"/>
    </row>
    <row r="2" spans="1:20" s="1" customFormat="1" ht="42" customHeight="1">
      <c r="A2" s="123" t="s">
        <v>7</v>
      </c>
      <c r="B2" s="124"/>
      <c r="C2" s="125"/>
      <c r="D2" s="129" t="s">
        <v>112</v>
      </c>
      <c r="E2" s="130"/>
      <c r="F2" s="130"/>
      <c r="G2" s="130"/>
      <c r="H2" s="130"/>
      <c r="I2" s="130"/>
      <c r="J2" s="130"/>
      <c r="K2" s="131"/>
      <c r="L2" s="110" t="s">
        <v>32</v>
      </c>
      <c r="M2" s="111"/>
      <c r="N2" s="115" t="s">
        <v>108</v>
      </c>
      <c r="O2" s="116"/>
      <c r="P2" s="116"/>
      <c r="Q2" s="117"/>
      <c r="R2" s="18" t="s">
        <v>33</v>
      </c>
      <c r="S2" s="18"/>
    </row>
    <row r="3" spans="1:20" s="1" customFormat="1" ht="42" customHeight="1">
      <c r="A3" s="123" t="s">
        <v>8</v>
      </c>
      <c r="B3" s="124"/>
      <c r="C3" s="125"/>
      <c r="D3" s="129" t="s">
        <v>110</v>
      </c>
      <c r="E3" s="130"/>
      <c r="F3" s="130"/>
      <c r="G3" s="130"/>
      <c r="H3" s="130"/>
      <c r="I3" s="130"/>
      <c r="J3" s="130"/>
      <c r="K3" s="131"/>
      <c r="L3" s="115"/>
      <c r="M3" s="116"/>
      <c r="N3" s="116"/>
      <c r="O3" s="116"/>
      <c r="P3" s="116"/>
      <c r="Q3" s="117"/>
      <c r="R3" s="18"/>
      <c r="S3" s="18"/>
    </row>
    <row r="4" spans="1:20" s="1" customFormat="1" ht="73.900000000000006" customHeight="1">
      <c r="A4" s="21"/>
      <c r="B4" s="132" t="s">
        <v>11</v>
      </c>
      <c r="C4" s="132"/>
      <c r="D4" s="22" t="s">
        <v>12</v>
      </c>
      <c r="E4" s="133" t="s">
        <v>13</v>
      </c>
      <c r="F4" s="134"/>
      <c r="G4" s="135" t="s">
        <v>34</v>
      </c>
      <c r="H4" s="132"/>
      <c r="I4" s="132" t="s">
        <v>15</v>
      </c>
      <c r="J4" s="132"/>
      <c r="K4" s="132"/>
      <c r="L4" s="22" t="s">
        <v>35</v>
      </c>
      <c r="M4" s="24" t="s">
        <v>36</v>
      </c>
      <c r="N4" s="33"/>
      <c r="O4" s="19" t="s">
        <v>21</v>
      </c>
      <c r="P4" s="24" t="s">
        <v>37</v>
      </c>
      <c r="Q4" s="23" t="s">
        <v>16</v>
      </c>
      <c r="R4" s="32" t="s">
        <v>38</v>
      </c>
      <c r="S4" s="32" t="s">
        <v>39</v>
      </c>
      <c r="T4" s="19" t="s">
        <v>25</v>
      </c>
    </row>
    <row r="5" spans="1:20" s="1" customFormat="1" ht="41.25" customHeight="1">
      <c r="A5" s="136">
        <v>1</v>
      </c>
      <c r="B5" s="138" t="s">
        <v>40</v>
      </c>
      <c r="C5" s="139"/>
      <c r="D5" s="121" t="s">
        <v>41</v>
      </c>
      <c r="E5" s="138" t="s">
        <v>42</v>
      </c>
      <c r="F5" s="139"/>
      <c r="G5" s="138" t="s">
        <v>43</v>
      </c>
      <c r="H5" s="139"/>
      <c r="I5" s="25">
        <v>46296</v>
      </c>
      <c r="J5" s="7" t="s">
        <v>18</v>
      </c>
      <c r="K5" s="26">
        <v>46300</v>
      </c>
      <c r="L5" s="27">
        <v>46297</v>
      </c>
      <c r="M5" s="28">
        <v>0.375</v>
      </c>
      <c r="N5" s="29" t="s">
        <v>44</v>
      </c>
      <c r="O5" s="27">
        <v>46298</v>
      </c>
      <c r="P5" s="30">
        <v>0.70833333333333337</v>
      </c>
      <c r="Q5" s="121" t="s">
        <v>107</v>
      </c>
      <c r="R5" s="121" t="s">
        <v>46</v>
      </c>
      <c r="S5" s="121" t="s">
        <v>47</v>
      </c>
      <c r="T5" s="106" t="s">
        <v>111</v>
      </c>
    </row>
    <row r="6" spans="1:20" s="1" customFormat="1" ht="41.25" customHeight="1">
      <c r="A6" s="137"/>
      <c r="B6" s="140"/>
      <c r="C6" s="141"/>
      <c r="D6" s="122"/>
      <c r="E6" s="140"/>
      <c r="F6" s="141"/>
      <c r="G6" s="140"/>
      <c r="H6" s="141"/>
      <c r="I6" s="118">
        <f>+K5-I5+1</f>
        <v>5</v>
      </c>
      <c r="J6" s="119"/>
      <c r="K6" s="120"/>
      <c r="L6" s="118">
        <f>+O5-L5+1</f>
        <v>2</v>
      </c>
      <c r="M6" s="119"/>
      <c r="N6" s="119"/>
      <c r="O6" s="119"/>
      <c r="P6" s="120"/>
      <c r="Q6" s="122"/>
      <c r="R6" s="122"/>
      <c r="S6" s="122"/>
      <c r="T6" s="107"/>
    </row>
    <row r="7" spans="1:20" s="1" customFormat="1" ht="41.25" customHeight="1">
      <c r="A7" s="136">
        <v>2</v>
      </c>
      <c r="B7" s="138" t="s">
        <v>48</v>
      </c>
      <c r="C7" s="139"/>
      <c r="D7" s="121" t="s">
        <v>41</v>
      </c>
      <c r="E7" s="138" t="s">
        <v>42</v>
      </c>
      <c r="F7" s="139"/>
      <c r="G7" s="138" t="s">
        <v>43</v>
      </c>
      <c r="H7" s="139"/>
      <c r="I7" s="25">
        <v>46296</v>
      </c>
      <c r="J7" s="7" t="s">
        <v>18</v>
      </c>
      <c r="K7" s="26">
        <v>46300</v>
      </c>
      <c r="L7" s="27">
        <v>46297</v>
      </c>
      <c r="M7" s="28">
        <v>0.375</v>
      </c>
      <c r="N7" s="29" t="s">
        <v>44</v>
      </c>
      <c r="O7" s="27">
        <v>46298</v>
      </c>
      <c r="P7" s="30">
        <v>0.70833333333333337</v>
      </c>
      <c r="Q7" s="121" t="s">
        <v>45</v>
      </c>
      <c r="R7" s="121" t="s">
        <v>46</v>
      </c>
      <c r="S7" s="121" t="s">
        <v>47</v>
      </c>
      <c r="T7" s="106" t="s">
        <v>111</v>
      </c>
    </row>
    <row r="8" spans="1:20" s="1" customFormat="1" ht="41.25" customHeight="1">
      <c r="A8" s="137"/>
      <c r="B8" s="140"/>
      <c r="C8" s="141"/>
      <c r="D8" s="122"/>
      <c r="E8" s="140"/>
      <c r="F8" s="141"/>
      <c r="G8" s="140"/>
      <c r="H8" s="141"/>
      <c r="I8" s="118">
        <f>+K7-I7+1</f>
        <v>5</v>
      </c>
      <c r="J8" s="119"/>
      <c r="K8" s="120"/>
      <c r="L8" s="118">
        <f>+O7-L7+1</f>
        <v>2</v>
      </c>
      <c r="M8" s="119"/>
      <c r="N8" s="119"/>
      <c r="O8" s="119"/>
      <c r="P8" s="120"/>
      <c r="Q8" s="122"/>
      <c r="R8" s="122"/>
      <c r="S8" s="122"/>
      <c r="T8" s="107"/>
    </row>
    <row r="9" spans="1:20" s="1" customFormat="1" ht="41.25" customHeight="1">
      <c r="A9" s="136">
        <v>3</v>
      </c>
      <c r="B9" s="138" t="s">
        <v>49</v>
      </c>
      <c r="C9" s="139"/>
      <c r="D9" s="121" t="s">
        <v>41</v>
      </c>
      <c r="E9" s="138" t="s">
        <v>42</v>
      </c>
      <c r="F9" s="139"/>
      <c r="G9" s="138" t="s">
        <v>43</v>
      </c>
      <c r="H9" s="139"/>
      <c r="I9" s="25">
        <v>46296</v>
      </c>
      <c r="J9" s="7" t="s">
        <v>18</v>
      </c>
      <c r="K9" s="26">
        <v>46300</v>
      </c>
      <c r="L9" s="27">
        <v>46297</v>
      </c>
      <c r="M9" s="28">
        <v>0.375</v>
      </c>
      <c r="N9" s="29" t="s">
        <v>44</v>
      </c>
      <c r="O9" s="27">
        <v>46298</v>
      </c>
      <c r="P9" s="30">
        <v>0.70833333333333337</v>
      </c>
      <c r="Q9" s="121" t="s">
        <v>45</v>
      </c>
      <c r="R9" s="121" t="s">
        <v>46</v>
      </c>
      <c r="S9" s="121" t="s">
        <v>47</v>
      </c>
      <c r="T9" s="106" t="s">
        <v>111</v>
      </c>
    </row>
    <row r="10" spans="1:20" s="1" customFormat="1" ht="41.25" customHeight="1">
      <c r="A10" s="137"/>
      <c r="B10" s="140"/>
      <c r="C10" s="141"/>
      <c r="D10" s="122"/>
      <c r="E10" s="140"/>
      <c r="F10" s="141"/>
      <c r="G10" s="140"/>
      <c r="H10" s="141"/>
      <c r="I10" s="118">
        <f>+K9-I9+1</f>
        <v>5</v>
      </c>
      <c r="J10" s="119"/>
      <c r="K10" s="120"/>
      <c r="L10" s="118">
        <f>+O9-L9+1</f>
        <v>2</v>
      </c>
      <c r="M10" s="119"/>
      <c r="N10" s="119"/>
      <c r="O10" s="119"/>
      <c r="P10" s="120"/>
      <c r="Q10" s="122"/>
      <c r="R10" s="122"/>
      <c r="S10" s="122"/>
      <c r="T10" s="107"/>
    </row>
    <row r="11" spans="1:20" s="1" customFormat="1" ht="41.25" customHeight="1">
      <c r="A11" s="136">
        <v>4</v>
      </c>
      <c r="B11" s="138" t="s">
        <v>50</v>
      </c>
      <c r="C11" s="139"/>
      <c r="D11" s="121" t="s">
        <v>41</v>
      </c>
      <c r="E11" s="138" t="s">
        <v>42</v>
      </c>
      <c r="F11" s="139"/>
      <c r="G11" s="138" t="s">
        <v>43</v>
      </c>
      <c r="H11" s="139"/>
      <c r="I11" s="25">
        <v>46296</v>
      </c>
      <c r="J11" s="7" t="s">
        <v>18</v>
      </c>
      <c r="K11" s="26">
        <v>46300</v>
      </c>
      <c r="L11" s="27">
        <v>46297</v>
      </c>
      <c r="M11" s="28">
        <v>0.375</v>
      </c>
      <c r="N11" s="29" t="s">
        <v>44</v>
      </c>
      <c r="O11" s="27">
        <v>46298</v>
      </c>
      <c r="P11" s="30">
        <v>0.70833333333333337</v>
      </c>
      <c r="Q11" s="121" t="s">
        <v>45</v>
      </c>
      <c r="R11" s="121" t="s">
        <v>46</v>
      </c>
      <c r="S11" s="121" t="s">
        <v>47</v>
      </c>
      <c r="T11" s="106" t="s">
        <v>111</v>
      </c>
    </row>
    <row r="12" spans="1:20" s="1" customFormat="1" ht="41.25" customHeight="1">
      <c r="A12" s="137"/>
      <c r="B12" s="140"/>
      <c r="C12" s="141"/>
      <c r="D12" s="122"/>
      <c r="E12" s="140"/>
      <c r="F12" s="141"/>
      <c r="G12" s="140"/>
      <c r="H12" s="141"/>
      <c r="I12" s="118">
        <f>+K11-I11+1</f>
        <v>5</v>
      </c>
      <c r="J12" s="119"/>
      <c r="K12" s="120"/>
      <c r="L12" s="118">
        <f>+O11-L11+1</f>
        <v>2</v>
      </c>
      <c r="M12" s="119"/>
      <c r="N12" s="119"/>
      <c r="O12" s="119"/>
      <c r="P12" s="120"/>
      <c r="Q12" s="122"/>
      <c r="R12" s="122"/>
      <c r="S12" s="122"/>
      <c r="T12" s="107"/>
    </row>
    <row r="13" spans="1:20" s="1" customFormat="1" ht="41.25" customHeight="1">
      <c r="A13" s="136">
        <v>5</v>
      </c>
      <c r="B13" s="138" t="s">
        <v>51</v>
      </c>
      <c r="C13" s="139"/>
      <c r="D13" s="121" t="s">
        <v>41</v>
      </c>
      <c r="E13" s="138" t="s">
        <v>42</v>
      </c>
      <c r="F13" s="139"/>
      <c r="G13" s="138" t="s">
        <v>43</v>
      </c>
      <c r="H13" s="139"/>
      <c r="I13" s="25">
        <v>46296</v>
      </c>
      <c r="J13" s="7" t="s">
        <v>18</v>
      </c>
      <c r="K13" s="26">
        <v>46300</v>
      </c>
      <c r="L13" s="27">
        <v>46297</v>
      </c>
      <c r="M13" s="28">
        <v>0.375</v>
      </c>
      <c r="N13" s="29" t="s">
        <v>44</v>
      </c>
      <c r="O13" s="27">
        <v>46298</v>
      </c>
      <c r="P13" s="30">
        <v>0.70833333333333337</v>
      </c>
      <c r="Q13" s="121" t="s">
        <v>45</v>
      </c>
      <c r="R13" s="121" t="s">
        <v>46</v>
      </c>
      <c r="S13" s="121" t="s">
        <v>47</v>
      </c>
      <c r="T13" s="106" t="s">
        <v>111</v>
      </c>
    </row>
    <row r="14" spans="1:20" s="1" customFormat="1" ht="41.25" customHeight="1">
      <c r="A14" s="137"/>
      <c r="B14" s="140"/>
      <c r="C14" s="141"/>
      <c r="D14" s="122"/>
      <c r="E14" s="140"/>
      <c r="F14" s="141"/>
      <c r="G14" s="140"/>
      <c r="H14" s="141"/>
      <c r="I14" s="118">
        <f>+K13-I13+1</f>
        <v>5</v>
      </c>
      <c r="J14" s="119"/>
      <c r="K14" s="120"/>
      <c r="L14" s="118">
        <f>+O13-L13+1</f>
        <v>2</v>
      </c>
      <c r="M14" s="119"/>
      <c r="N14" s="119"/>
      <c r="O14" s="119"/>
      <c r="P14" s="120"/>
      <c r="Q14" s="122"/>
      <c r="R14" s="122"/>
      <c r="S14" s="122"/>
      <c r="T14" s="107"/>
    </row>
    <row r="15" spans="1:20" s="1" customFormat="1" ht="41.25" customHeight="1">
      <c r="A15" s="136">
        <v>6</v>
      </c>
      <c r="B15" s="138" t="s">
        <v>52</v>
      </c>
      <c r="C15" s="139"/>
      <c r="D15" s="121" t="s">
        <v>41</v>
      </c>
      <c r="E15" s="138" t="s">
        <v>42</v>
      </c>
      <c r="F15" s="139"/>
      <c r="G15" s="138" t="s">
        <v>43</v>
      </c>
      <c r="H15" s="139"/>
      <c r="I15" s="25">
        <v>46296</v>
      </c>
      <c r="J15" s="7" t="s">
        <v>18</v>
      </c>
      <c r="K15" s="26">
        <v>46300</v>
      </c>
      <c r="L15" s="27">
        <v>46297</v>
      </c>
      <c r="M15" s="28">
        <v>0.375</v>
      </c>
      <c r="N15" s="29" t="s">
        <v>44</v>
      </c>
      <c r="O15" s="27">
        <v>46298</v>
      </c>
      <c r="P15" s="30">
        <v>0.70833333333333337</v>
      </c>
      <c r="Q15" s="121" t="s">
        <v>45</v>
      </c>
      <c r="R15" s="121" t="s">
        <v>46</v>
      </c>
      <c r="S15" s="121" t="s">
        <v>47</v>
      </c>
      <c r="T15" s="106" t="s">
        <v>111</v>
      </c>
    </row>
    <row r="16" spans="1:20" s="1" customFormat="1" ht="41.25" customHeight="1">
      <c r="A16" s="137"/>
      <c r="B16" s="140"/>
      <c r="C16" s="141"/>
      <c r="D16" s="122"/>
      <c r="E16" s="140"/>
      <c r="F16" s="141"/>
      <c r="G16" s="140"/>
      <c r="H16" s="141"/>
      <c r="I16" s="118">
        <f>+K15-I15+1</f>
        <v>5</v>
      </c>
      <c r="J16" s="119"/>
      <c r="K16" s="120"/>
      <c r="L16" s="118">
        <f>+O15-L15+1</f>
        <v>2</v>
      </c>
      <c r="M16" s="119"/>
      <c r="N16" s="119"/>
      <c r="O16" s="119"/>
      <c r="P16" s="120"/>
      <c r="Q16" s="122"/>
      <c r="R16" s="122"/>
      <c r="S16" s="122"/>
      <c r="T16" s="107"/>
    </row>
    <row r="17" spans="1:20" s="1" customFormat="1" ht="41.25" customHeight="1">
      <c r="A17" s="136">
        <v>7</v>
      </c>
      <c r="B17" s="138" t="s">
        <v>53</v>
      </c>
      <c r="C17" s="139"/>
      <c r="D17" s="121" t="s">
        <v>41</v>
      </c>
      <c r="E17" s="138" t="s">
        <v>42</v>
      </c>
      <c r="F17" s="139"/>
      <c r="G17" s="138" t="s">
        <v>43</v>
      </c>
      <c r="H17" s="139"/>
      <c r="I17" s="25">
        <v>46296</v>
      </c>
      <c r="J17" s="7" t="s">
        <v>18</v>
      </c>
      <c r="K17" s="26">
        <v>46300</v>
      </c>
      <c r="L17" s="27">
        <v>46297</v>
      </c>
      <c r="M17" s="28">
        <v>0.375</v>
      </c>
      <c r="N17" s="29" t="s">
        <v>44</v>
      </c>
      <c r="O17" s="27">
        <v>46298</v>
      </c>
      <c r="P17" s="30">
        <v>0.70833333333333337</v>
      </c>
      <c r="Q17" s="121" t="s">
        <v>45</v>
      </c>
      <c r="R17" s="121" t="s">
        <v>46</v>
      </c>
      <c r="S17" s="121" t="s">
        <v>47</v>
      </c>
      <c r="T17" s="106" t="s">
        <v>111</v>
      </c>
    </row>
    <row r="18" spans="1:20" s="1" customFormat="1" ht="41.25" customHeight="1">
      <c r="A18" s="137"/>
      <c r="B18" s="140"/>
      <c r="C18" s="141"/>
      <c r="D18" s="122"/>
      <c r="E18" s="140"/>
      <c r="F18" s="141"/>
      <c r="G18" s="140"/>
      <c r="H18" s="141"/>
      <c r="I18" s="118">
        <f>+K17-I17+1</f>
        <v>5</v>
      </c>
      <c r="J18" s="119"/>
      <c r="K18" s="120"/>
      <c r="L18" s="118">
        <f>+O17-L17+1</f>
        <v>2</v>
      </c>
      <c r="M18" s="119"/>
      <c r="N18" s="119"/>
      <c r="O18" s="119"/>
      <c r="P18" s="120"/>
      <c r="Q18" s="122"/>
      <c r="R18" s="122"/>
      <c r="S18" s="122"/>
      <c r="T18" s="107"/>
    </row>
    <row r="19" spans="1:20" s="1" customFormat="1" ht="41.25" customHeight="1">
      <c r="A19" s="136">
        <v>8</v>
      </c>
      <c r="B19" s="138" t="s">
        <v>54</v>
      </c>
      <c r="C19" s="139"/>
      <c r="D19" s="121" t="s">
        <v>41</v>
      </c>
      <c r="E19" s="138" t="s">
        <v>42</v>
      </c>
      <c r="F19" s="139"/>
      <c r="G19" s="138" t="s">
        <v>43</v>
      </c>
      <c r="H19" s="139"/>
      <c r="I19" s="25">
        <v>46296</v>
      </c>
      <c r="J19" s="7" t="s">
        <v>18</v>
      </c>
      <c r="K19" s="26">
        <v>46300</v>
      </c>
      <c r="L19" s="27">
        <v>46297</v>
      </c>
      <c r="M19" s="28">
        <v>0.375</v>
      </c>
      <c r="N19" s="29" t="s">
        <v>44</v>
      </c>
      <c r="O19" s="27">
        <v>46298</v>
      </c>
      <c r="P19" s="30">
        <v>0.70833333333333337</v>
      </c>
      <c r="Q19" s="121" t="s">
        <v>45</v>
      </c>
      <c r="R19" s="121" t="s">
        <v>46</v>
      </c>
      <c r="S19" s="121" t="s">
        <v>47</v>
      </c>
      <c r="T19" s="106" t="s">
        <v>111</v>
      </c>
    </row>
    <row r="20" spans="1:20" s="1" customFormat="1" ht="41.25" customHeight="1">
      <c r="A20" s="137"/>
      <c r="B20" s="140"/>
      <c r="C20" s="141"/>
      <c r="D20" s="122"/>
      <c r="E20" s="140"/>
      <c r="F20" s="141"/>
      <c r="G20" s="140"/>
      <c r="H20" s="141"/>
      <c r="I20" s="118">
        <f>+K19-I19+1</f>
        <v>5</v>
      </c>
      <c r="J20" s="119"/>
      <c r="K20" s="120"/>
      <c r="L20" s="118">
        <f>+O19-L19+1</f>
        <v>2</v>
      </c>
      <c r="M20" s="119"/>
      <c r="N20" s="119"/>
      <c r="O20" s="119"/>
      <c r="P20" s="120"/>
      <c r="Q20" s="122"/>
      <c r="R20" s="122"/>
      <c r="S20" s="122"/>
      <c r="T20" s="107"/>
    </row>
    <row r="21" spans="1:20" s="1" customFormat="1" ht="41.25" customHeight="1">
      <c r="A21" s="136">
        <v>9</v>
      </c>
      <c r="B21" s="138" t="s">
        <v>52</v>
      </c>
      <c r="C21" s="139"/>
      <c r="D21" s="121" t="s">
        <v>41</v>
      </c>
      <c r="E21" s="138" t="s">
        <v>42</v>
      </c>
      <c r="F21" s="139"/>
      <c r="G21" s="138" t="s">
        <v>43</v>
      </c>
      <c r="H21" s="139"/>
      <c r="I21" s="25">
        <v>46296</v>
      </c>
      <c r="J21" s="7" t="s">
        <v>18</v>
      </c>
      <c r="K21" s="26">
        <v>46300</v>
      </c>
      <c r="L21" s="27">
        <v>46297</v>
      </c>
      <c r="M21" s="28">
        <v>0.375</v>
      </c>
      <c r="N21" s="29" t="s">
        <v>44</v>
      </c>
      <c r="O21" s="27">
        <v>46298</v>
      </c>
      <c r="P21" s="30">
        <v>0.70833333333333337</v>
      </c>
      <c r="Q21" s="121" t="s">
        <v>45</v>
      </c>
      <c r="R21" s="121" t="s">
        <v>46</v>
      </c>
      <c r="S21" s="121" t="s">
        <v>47</v>
      </c>
      <c r="T21" s="106" t="s">
        <v>111</v>
      </c>
    </row>
    <row r="22" spans="1:20" s="1" customFormat="1" ht="41.25" customHeight="1">
      <c r="A22" s="137"/>
      <c r="B22" s="140"/>
      <c r="C22" s="141"/>
      <c r="D22" s="122"/>
      <c r="E22" s="140"/>
      <c r="F22" s="141"/>
      <c r="G22" s="140"/>
      <c r="H22" s="141"/>
      <c r="I22" s="118">
        <f>+K21-I21+1</f>
        <v>5</v>
      </c>
      <c r="J22" s="119"/>
      <c r="K22" s="120"/>
      <c r="L22" s="118">
        <f>+O21-L21+1</f>
        <v>2</v>
      </c>
      <c r="M22" s="119"/>
      <c r="N22" s="119"/>
      <c r="O22" s="119"/>
      <c r="P22" s="120"/>
      <c r="Q22" s="122"/>
      <c r="R22" s="122"/>
      <c r="S22" s="122"/>
      <c r="T22" s="107"/>
    </row>
    <row r="23" spans="1:20" s="1" customFormat="1" ht="41.25" customHeight="1">
      <c r="A23" s="136">
        <v>10</v>
      </c>
      <c r="B23" s="138" t="s">
        <v>50</v>
      </c>
      <c r="C23" s="139"/>
      <c r="D23" s="121" t="s">
        <v>41</v>
      </c>
      <c r="E23" s="138" t="s">
        <v>42</v>
      </c>
      <c r="F23" s="139"/>
      <c r="G23" s="138" t="s">
        <v>43</v>
      </c>
      <c r="H23" s="139"/>
      <c r="I23" s="25">
        <v>46296</v>
      </c>
      <c r="J23" s="7" t="s">
        <v>18</v>
      </c>
      <c r="K23" s="26">
        <v>46300</v>
      </c>
      <c r="L23" s="27">
        <v>46297</v>
      </c>
      <c r="M23" s="28">
        <v>0.375</v>
      </c>
      <c r="N23" s="29" t="s">
        <v>44</v>
      </c>
      <c r="O23" s="27">
        <v>46298</v>
      </c>
      <c r="P23" s="30">
        <v>0.70833333333333337</v>
      </c>
      <c r="Q23" s="121" t="s">
        <v>45</v>
      </c>
      <c r="R23" s="121" t="s">
        <v>46</v>
      </c>
      <c r="S23" s="121" t="s">
        <v>47</v>
      </c>
      <c r="T23" s="106" t="s">
        <v>111</v>
      </c>
    </row>
    <row r="24" spans="1:20" s="1" customFormat="1" ht="41.25" customHeight="1">
      <c r="A24" s="137"/>
      <c r="B24" s="140"/>
      <c r="C24" s="141"/>
      <c r="D24" s="122"/>
      <c r="E24" s="140"/>
      <c r="F24" s="141"/>
      <c r="G24" s="140"/>
      <c r="H24" s="141"/>
      <c r="I24" s="118">
        <f>+K23-I23+1</f>
        <v>5</v>
      </c>
      <c r="J24" s="119"/>
      <c r="K24" s="120"/>
      <c r="L24" s="118">
        <f>+O23-L23+1</f>
        <v>2</v>
      </c>
      <c r="M24" s="119"/>
      <c r="N24" s="119"/>
      <c r="O24" s="119"/>
      <c r="P24" s="120"/>
      <c r="Q24" s="122"/>
      <c r="R24" s="122"/>
      <c r="S24" s="122"/>
      <c r="T24" s="107"/>
    </row>
  </sheetData>
  <mergeCells count="125">
    <mergeCell ref="Q23:Q24"/>
    <mergeCell ref="R23:R24"/>
    <mergeCell ref="T23:T24"/>
    <mergeCell ref="I24:K24"/>
    <mergeCell ref="L24:P24"/>
    <mergeCell ref="A23:A24"/>
    <mergeCell ref="B23:C24"/>
    <mergeCell ref="D23:D24"/>
    <mergeCell ref="E23:F24"/>
    <mergeCell ref="G23:H24"/>
    <mergeCell ref="S23:S24"/>
    <mergeCell ref="Q21:Q22"/>
    <mergeCell ref="R21:R22"/>
    <mergeCell ref="T21:T22"/>
    <mergeCell ref="I22:K22"/>
    <mergeCell ref="L22:P22"/>
    <mergeCell ref="A21:A22"/>
    <mergeCell ref="B21:C22"/>
    <mergeCell ref="D21:D22"/>
    <mergeCell ref="E21:F22"/>
    <mergeCell ref="G21:H22"/>
    <mergeCell ref="S21:S22"/>
    <mergeCell ref="Q19:Q20"/>
    <mergeCell ref="R19:R20"/>
    <mergeCell ref="T19:T20"/>
    <mergeCell ref="I20:K20"/>
    <mergeCell ref="L20:P20"/>
    <mergeCell ref="A19:A20"/>
    <mergeCell ref="B19:C20"/>
    <mergeCell ref="D19:D20"/>
    <mergeCell ref="E19:F20"/>
    <mergeCell ref="G19:H20"/>
    <mergeCell ref="S19:S20"/>
    <mergeCell ref="Q17:Q18"/>
    <mergeCell ref="R17:R18"/>
    <mergeCell ref="T17:T18"/>
    <mergeCell ref="I18:K18"/>
    <mergeCell ref="L18:P18"/>
    <mergeCell ref="A17:A18"/>
    <mergeCell ref="B17:C18"/>
    <mergeCell ref="D17:D18"/>
    <mergeCell ref="E17:F18"/>
    <mergeCell ref="G17:H18"/>
    <mergeCell ref="S17:S18"/>
    <mergeCell ref="Q15:Q16"/>
    <mergeCell ref="R15:R16"/>
    <mergeCell ref="T15:T16"/>
    <mergeCell ref="I16:K16"/>
    <mergeCell ref="L16:P16"/>
    <mergeCell ref="A15:A16"/>
    <mergeCell ref="B15:C16"/>
    <mergeCell ref="D15:D16"/>
    <mergeCell ref="E15:F16"/>
    <mergeCell ref="G15:H16"/>
    <mergeCell ref="S15:S16"/>
    <mergeCell ref="Q13:Q14"/>
    <mergeCell ref="R13:R14"/>
    <mergeCell ref="T13:T14"/>
    <mergeCell ref="I14:K14"/>
    <mergeCell ref="L14:P14"/>
    <mergeCell ref="A13:A14"/>
    <mergeCell ref="B13:C14"/>
    <mergeCell ref="D13:D14"/>
    <mergeCell ref="E13:F14"/>
    <mergeCell ref="G13:H14"/>
    <mergeCell ref="S13:S14"/>
    <mergeCell ref="Q11:Q12"/>
    <mergeCell ref="R11:R12"/>
    <mergeCell ref="T11:T12"/>
    <mergeCell ref="I12:K12"/>
    <mergeCell ref="L12:P12"/>
    <mergeCell ref="A11:A12"/>
    <mergeCell ref="B11:C12"/>
    <mergeCell ref="D11:D12"/>
    <mergeCell ref="E11:F12"/>
    <mergeCell ref="G11:H12"/>
    <mergeCell ref="S11:S12"/>
    <mergeCell ref="Q9:Q10"/>
    <mergeCell ref="R9:R10"/>
    <mergeCell ref="T9:T10"/>
    <mergeCell ref="I10:K10"/>
    <mergeCell ref="L10:P10"/>
    <mergeCell ref="A9:A10"/>
    <mergeCell ref="B9:C10"/>
    <mergeCell ref="D9:D10"/>
    <mergeCell ref="E9:F10"/>
    <mergeCell ref="G9:H10"/>
    <mergeCell ref="S9:S10"/>
    <mergeCell ref="Q7:Q8"/>
    <mergeCell ref="R7:R8"/>
    <mergeCell ref="T7:T8"/>
    <mergeCell ref="I8:K8"/>
    <mergeCell ref="L8:P8"/>
    <mergeCell ref="A7:A8"/>
    <mergeCell ref="B7:C8"/>
    <mergeCell ref="D7:D8"/>
    <mergeCell ref="E7:F8"/>
    <mergeCell ref="G7:H8"/>
    <mergeCell ref="S7:S8"/>
    <mergeCell ref="A1:C1"/>
    <mergeCell ref="A2:C2"/>
    <mergeCell ref="A3:C3"/>
    <mergeCell ref="D1:K1"/>
    <mergeCell ref="D2:K2"/>
    <mergeCell ref="D3:K3"/>
    <mergeCell ref="I6:K6"/>
    <mergeCell ref="B4:C4"/>
    <mergeCell ref="E4:F4"/>
    <mergeCell ref="G4:H4"/>
    <mergeCell ref="I4:K4"/>
    <mergeCell ref="A5:A6"/>
    <mergeCell ref="B5:C6"/>
    <mergeCell ref="D5:D6"/>
    <mergeCell ref="E5:F6"/>
    <mergeCell ref="G5:H6"/>
    <mergeCell ref="T5:T6"/>
    <mergeCell ref="L1:M1"/>
    <mergeCell ref="L2:M2"/>
    <mergeCell ref="N1:Q1"/>
    <mergeCell ref="N2:Q2"/>
    <mergeCell ref="L6:P6"/>
    <mergeCell ref="Q5:Q6"/>
    <mergeCell ref="L3:Q3"/>
    <mergeCell ref="R5:R6"/>
    <mergeCell ref="S5:S6"/>
  </mergeCells>
  <phoneticPr fontId="1"/>
  <dataValidations count="3">
    <dataValidation type="list" allowBlank="1" showInputMessage="1" showErrorMessage="1" sqref="R9 R5 R11 R13 R15 R17 R19 R21 R7 R23" xr:uid="{306532D0-5A19-4B42-9277-5D88DCC75E98}">
      <formula1>"有,無"</formula1>
    </dataValidation>
    <dataValidation type="list" errorStyle="warning" allowBlank="1" showInputMessage="1" showErrorMessage="1" errorTitle="職名確認してください" sqref="G5:H24" xr:uid="{24CCE318-9EBA-4BFF-9F6B-DAF8C40112BE}">
      <formula1>"教授,准教授,講師,助教,名誉教授,研究員,博士研究員,大学院生,学部4年生,学術研究員,技術職員,非常勤研究員,室長代理,招聘教授,上級主任研究員,上席研究員,特任研究員,Professor,Associate Professor,Research Scholar,Researcher,Scientific Researcher"</formula1>
    </dataValidation>
    <dataValidation type="list" allowBlank="1" showInputMessage="1" showErrorMessage="1" sqref="S5:S24" xr:uid="{069799C8-DBFE-44FB-9AD3-7598397E1D2E}">
      <formula1>"精算払い,概算払い"</formula1>
    </dataValidation>
  </dataValidations>
  <pageMargins left="0.7" right="0.7" top="0.75" bottom="0.75" header="0.3" footer="0.3"/>
  <pageSetup paperSize="9" scale="4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AB844-3F08-4CB4-9FE9-54A9C6C3EAA1}">
  <dimension ref="A1:P64"/>
  <sheetViews>
    <sheetView view="pageBreakPreview" zoomScale="96" zoomScaleNormal="100" zoomScaleSheetLayoutView="96" workbookViewId="0">
      <pane ySplit="1" topLeftCell="A2" activePane="bottomLeft" state="frozen"/>
      <selection pane="bottomLeft" sqref="A1:P1"/>
    </sheetView>
  </sheetViews>
  <sheetFormatPr defaultColWidth="8.75" defaultRowHeight="18.75"/>
  <cols>
    <col min="1" max="11" width="8.75" style="1"/>
    <col min="12" max="15" width="9" style="1" customWidth="1"/>
    <col min="16" max="17" width="8.75" style="1"/>
    <col min="18" max="18" width="12.25" style="1" customWidth="1"/>
    <col min="19" max="16384" width="8.75" style="1"/>
  </cols>
  <sheetData>
    <row r="1" spans="1:16" ht="22.5">
      <c r="A1" s="65" t="s">
        <v>55</v>
      </c>
      <c r="B1" s="65"/>
      <c r="C1" s="65"/>
      <c r="D1" s="65"/>
      <c r="E1" s="65"/>
      <c r="F1" s="65"/>
      <c r="G1" s="65"/>
      <c r="H1" s="65"/>
      <c r="I1" s="65"/>
      <c r="J1" s="65"/>
      <c r="K1" s="65"/>
      <c r="L1" s="65"/>
      <c r="M1" s="65"/>
      <c r="N1" s="65"/>
      <c r="O1" s="65"/>
      <c r="P1" s="65"/>
    </row>
    <row r="2" spans="1:16">
      <c r="A2" s="66" t="s">
        <v>113</v>
      </c>
      <c r="B2" s="66"/>
      <c r="C2" s="66"/>
      <c r="D2" s="66"/>
      <c r="E2" s="66"/>
      <c r="F2" s="66"/>
      <c r="G2" s="66"/>
      <c r="H2" s="66"/>
      <c r="I2" s="66"/>
      <c r="J2" s="66"/>
      <c r="K2" s="66"/>
      <c r="L2" s="66"/>
      <c r="M2" s="66"/>
      <c r="N2" s="66"/>
      <c r="O2" s="66"/>
      <c r="P2" s="66"/>
    </row>
    <row r="3" spans="1:16" s="31" customFormat="1">
      <c r="A3" s="67" t="s">
        <v>56</v>
      </c>
      <c r="B3" s="67"/>
      <c r="C3" s="67"/>
      <c r="D3" s="67"/>
      <c r="E3" s="67"/>
      <c r="F3" s="67"/>
      <c r="G3" s="67"/>
      <c r="H3" s="67"/>
      <c r="I3" s="67"/>
      <c r="J3" s="67"/>
      <c r="K3" s="67"/>
      <c r="L3" s="67"/>
      <c r="M3" s="67"/>
      <c r="N3" s="67"/>
      <c r="O3" s="67"/>
      <c r="P3" s="67"/>
    </row>
    <row r="4" spans="1:16" s="31" customFormat="1">
      <c r="A4" s="69" t="s">
        <v>57</v>
      </c>
      <c r="B4" s="69"/>
      <c r="C4" s="69"/>
      <c r="D4" s="69"/>
      <c r="E4" s="69"/>
      <c r="F4" s="69"/>
      <c r="G4" s="69"/>
      <c r="H4" s="69"/>
      <c r="I4" s="69"/>
      <c r="J4" s="69"/>
      <c r="K4" s="69"/>
      <c r="L4" s="69"/>
      <c r="M4" s="69"/>
      <c r="N4" s="69"/>
      <c r="O4" s="69"/>
      <c r="P4" s="69"/>
    </row>
    <row r="5" spans="1:16" s="31" customFormat="1">
      <c r="A5" s="69"/>
      <c r="B5" s="69"/>
      <c r="C5" s="69"/>
      <c r="D5" s="69"/>
      <c r="E5" s="69"/>
      <c r="F5" s="69"/>
      <c r="G5" s="69"/>
      <c r="H5" s="69"/>
      <c r="I5" s="69"/>
      <c r="J5" s="69"/>
      <c r="K5" s="69"/>
      <c r="L5" s="69"/>
      <c r="M5" s="69"/>
      <c r="N5" s="69"/>
      <c r="O5" s="69"/>
      <c r="P5" s="69"/>
    </row>
    <row r="6" spans="1:16" s="31" customFormat="1" ht="19.5" thickBot="1">
      <c r="A6" s="57"/>
      <c r="B6" s="58" t="s">
        <v>58</v>
      </c>
      <c r="C6" s="57"/>
      <c r="D6" s="57"/>
      <c r="E6" s="57"/>
      <c r="F6" s="57"/>
      <c r="G6" s="57"/>
      <c r="H6" s="57"/>
      <c r="I6" s="57"/>
      <c r="J6" s="57"/>
      <c r="K6" s="57"/>
      <c r="L6" s="57"/>
      <c r="M6" s="57"/>
      <c r="N6" s="57"/>
      <c r="O6" s="57"/>
      <c r="P6" s="57"/>
    </row>
    <row r="7" spans="1:16" s="31" customFormat="1">
      <c r="A7" s="55"/>
      <c r="B7" s="56" t="s">
        <v>59</v>
      </c>
      <c r="C7" s="56"/>
      <c r="D7" s="56"/>
      <c r="E7" s="55"/>
      <c r="F7" s="55"/>
      <c r="G7" s="55"/>
      <c r="H7" s="55"/>
      <c r="I7" s="55"/>
      <c r="J7" s="55"/>
      <c r="K7" s="55"/>
      <c r="L7" s="55"/>
      <c r="M7" s="55"/>
      <c r="N7" s="55"/>
      <c r="O7" s="55"/>
      <c r="P7" s="55"/>
    </row>
    <row r="8" spans="1:16" s="31" customFormat="1">
      <c r="A8" s="55"/>
      <c r="B8" s="56"/>
      <c r="C8" s="56" t="s">
        <v>60</v>
      </c>
      <c r="D8" s="56"/>
      <c r="E8" s="55"/>
      <c r="F8" s="55"/>
      <c r="G8" s="55"/>
      <c r="H8" s="55"/>
      <c r="I8" s="55"/>
      <c r="J8" s="55"/>
      <c r="K8" s="55"/>
      <c r="L8" s="55"/>
      <c r="M8" s="55"/>
      <c r="N8" s="55"/>
      <c r="O8" s="55"/>
      <c r="P8" s="55"/>
    </row>
    <row r="9" spans="1:16" s="31" customFormat="1">
      <c r="A9" s="55"/>
      <c r="B9" s="56"/>
      <c r="C9" s="56" t="s">
        <v>61</v>
      </c>
      <c r="D9" s="56"/>
      <c r="E9" s="55"/>
      <c r="F9" s="55"/>
      <c r="G9" s="55"/>
      <c r="H9" s="55"/>
      <c r="I9" s="55"/>
      <c r="J9" s="55"/>
      <c r="K9" s="55"/>
      <c r="L9" s="55"/>
      <c r="M9" s="55"/>
      <c r="N9" s="55"/>
      <c r="O9" s="55"/>
      <c r="P9" s="55"/>
    </row>
    <row r="10" spans="1:16" s="31" customFormat="1">
      <c r="A10" s="55"/>
      <c r="B10" s="56"/>
      <c r="C10" s="56" t="s">
        <v>62</v>
      </c>
      <c r="D10" s="56"/>
      <c r="E10" s="55"/>
      <c r="F10" s="55"/>
      <c r="G10" s="55"/>
      <c r="H10" s="55"/>
      <c r="I10" s="55"/>
      <c r="J10" s="55"/>
      <c r="K10" s="55"/>
      <c r="L10" s="55"/>
      <c r="M10" s="55"/>
      <c r="N10" s="55"/>
      <c r="O10" s="55"/>
      <c r="P10" s="55"/>
    </row>
    <row r="11" spans="1:16" s="31" customFormat="1">
      <c r="A11" s="55"/>
      <c r="B11" s="56"/>
      <c r="C11" s="56" t="s">
        <v>63</v>
      </c>
      <c r="D11" s="56"/>
      <c r="E11" s="55"/>
      <c r="F11" s="55"/>
      <c r="G11" s="55"/>
      <c r="H11" s="55"/>
      <c r="I11" s="55"/>
      <c r="J11" s="55"/>
      <c r="K11" s="55"/>
      <c r="L11" s="55"/>
      <c r="M11" s="55"/>
      <c r="N11" s="55"/>
      <c r="O11" s="55"/>
      <c r="P11" s="55"/>
    </row>
    <row r="12" spans="1:16" s="31" customFormat="1">
      <c r="A12" s="55"/>
      <c r="B12" s="56"/>
      <c r="C12" s="56" t="s">
        <v>64</v>
      </c>
      <c r="D12" s="56"/>
      <c r="E12" s="55"/>
      <c r="F12" s="55"/>
      <c r="G12" s="55"/>
      <c r="H12" s="55"/>
      <c r="I12" s="55"/>
      <c r="J12" s="55"/>
      <c r="K12" s="55"/>
      <c r="L12" s="55"/>
      <c r="M12" s="55"/>
      <c r="N12" s="55"/>
      <c r="O12" s="55"/>
      <c r="P12" s="55"/>
    </row>
    <row r="13" spans="1:16" s="31" customFormat="1">
      <c r="A13" s="55"/>
      <c r="B13" s="56"/>
      <c r="C13" s="56"/>
      <c r="D13" s="56" t="s">
        <v>65</v>
      </c>
      <c r="E13" s="55"/>
      <c r="F13" s="55"/>
      <c r="G13" s="55"/>
      <c r="H13" s="55"/>
      <c r="I13" s="55"/>
      <c r="J13" s="55"/>
      <c r="K13" s="55"/>
      <c r="L13" s="55"/>
      <c r="M13" s="55"/>
      <c r="N13" s="55"/>
      <c r="O13" s="55"/>
      <c r="P13" s="55"/>
    </row>
    <row r="14" spans="1:16" s="31" customFormat="1">
      <c r="A14" s="55"/>
      <c r="B14" s="56"/>
      <c r="C14" s="56"/>
      <c r="D14" s="56" t="s">
        <v>66</v>
      </c>
      <c r="E14" s="55"/>
      <c r="F14" s="55"/>
      <c r="G14" s="55"/>
      <c r="H14" s="55"/>
      <c r="I14" s="55"/>
      <c r="J14" s="55"/>
      <c r="K14" s="55"/>
      <c r="L14" s="55"/>
      <c r="M14" s="55"/>
      <c r="N14" s="55"/>
      <c r="O14" s="55"/>
      <c r="P14" s="55"/>
    </row>
    <row r="15" spans="1:16" s="31" customFormat="1" ht="19.5" thickBot="1">
      <c r="A15" s="57"/>
      <c r="B15" s="58" t="s">
        <v>67</v>
      </c>
      <c r="C15" s="57"/>
      <c r="D15" s="57"/>
      <c r="E15" s="57"/>
      <c r="F15" s="57"/>
      <c r="G15" s="57"/>
      <c r="H15" s="57"/>
      <c r="I15" s="57"/>
      <c r="J15" s="57"/>
      <c r="K15" s="57"/>
      <c r="L15" s="57"/>
      <c r="M15" s="57"/>
      <c r="N15" s="57"/>
      <c r="O15" s="57"/>
      <c r="P15" s="57"/>
    </row>
    <row r="16" spans="1:16" s="31" customFormat="1">
      <c r="A16" s="55"/>
      <c r="B16" s="56" t="s">
        <v>68</v>
      </c>
      <c r="C16" s="56"/>
      <c r="D16" s="55"/>
      <c r="E16" s="55"/>
      <c r="F16" s="55"/>
      <c r="G16" s="55"/>
      <c r="H16" s="55"/>
      <c r="I16" s="55"/>
      <c r="J16" s="55"/>
      <c r="K16" s="55"/>
      <c r="L16" s="55"/>
      <c r="M16" s="55"/>
      <c r="N16" s="55"/>
      <c r="O16" s="55"/>
      <c r="P16" s="55"/>
    </row>
    <row r="17" spans="1:16" s="31" customFormat="1">
      <c r="A17" s="55"/>
      <c r="B17" s="56" t="s">
        <v>69</v>
      </c>
      <c r="C17" s="56"/>
      <c r="D17" s="55"/>
      <c r="E17" s="55"/>
      <c r="F17" s="55"/>
      <c r="G17" s="55"/>
      <c r="H17" s="55"/>
      <c r="I17" s="55"/>
      <c r="J17" s="55"/>
      <c r="K17" s="55"/>
      <c r="L17" s="55"/>
      <c r="M17" s="55"/>
      <c r="N17" s="55"/>
      <c r="O17" s="55"/>
      <c r="P17" s="55"/>
    </row>
    <row r="18" spans="1:16" s="31" customFormat="1">
      <c r="A18" s="55"/>
      <c r="B18" s="56"/>
      <c r="C18" s="56" t="s">
        <v>70</v>
      </c>
      <c r="D18" s="55"/>
      <c r="E18" s="55"/>
      <c r="F18" s="55"/>
      <c r="G18" s="55"/>
      <c r="H18" s="55"/>
      <c r="I18" s="55"/>
      <c r="J18" s="55"/>
      <c r="K18" s="55"/>
      <c r="L18" s="55"/>
      <c r="M18" s="55"/>
      <c r="N18" s="55"/>
      <c r="O18" s="55"/>
      <c r="P18" s="55"/>
    </row>
    <row r="19" spans="1:16">
      <c r="A19" s="68" t="s">
        <v>71</v>
      </c>
      <c r="B19" s="68"/>
      <c r="C19" s="68"/>
      <c r="D19" s="68"/>
      <c r="E19" s="68"/>
      <c r="F19" s="68"/>
      <c r="G19" s="68"/>
      <c r="H19" s="68"/>
      <c r="I19" s="68"/>
      <c r="J19" s="68"/>
      <c r="K19" s="68"/>
      <c r="L19" s="68"/>
      <c r="M19" s="68"/>
      <c r="N19" s="68"/>
      <c r="O19" s="68"/>
      <c r="P19" s="68"/>
    </row>
    <row r="20" spans="1:16">
      <c r="A20" s="68" t="s">
        <v>72</v>
      </c>
      <c r="B20" s="68"/>
      <c r="C20" s="68"/>
      <c r="D20" s="68"/>
      <c r="E20" s="68"/>
      <c r="F20" s="68"/>
      <c r="G20" s="68"/>
      <c r="H20" s="68"/>
      <c r="I20" s="68"/>
      <c r="J20" s="68"/>
      <c r="K20" s="68"/>
      <c r="L20" s="68"/>
      <c r="M20" s="68"/>
      <c r="N20" s="68"/>
      <c r="O20" s="68"/>
      <c r="P20" s="68"/>
    </row>
    <row r="21" spans="1:16">
      <c r="A21" s="71" t="s">
        <v>73</v>
      </c>
      <c r="B21" s="71"/>
      <c r="C21" s="71"/>
      <c r="D21" s="71"/>
      <c r="E21" s="71"/>
      <c r="F21" s="71"/>
      <c r="G21" s="71"/>
      <c r="H21" s="71"/>
      <c r="I21" s="71"/>
      <c r="J21" s="71"/>
      <c r="K21" s="71"/>
      <c r="L21" s="71"/>
      <c r="M21" s="71"/>
      <c r="N21" s="71"/>
      <c r="O21" s="71"/>
      <c r="P21" s="71"/>
    </row>
    <row r="22" spans="1:16">
      <c r="A22" s="68" t="s">
        <v>74</v>
      </c>
      <c r="B22" s="68"/>
      <c r="C22" s="68"/>
      <c r="D22" s="68"/>
      <c r="E22" s="68"/>
      <c r="F22" s="68"/>
      <c r="G22" s="68"/>
      <c r="H22" s="68"/>
      <c r="I22" s="68"/>
      <c r="J22" s="68"/>
      <c r="K22" s="68"/>
      <c r="L22" s="68"/>
      <c r="M22" s="68"/>
      <c r="N22" s="68"/>
      <c r="O22" s="68"/>
      <c r="P22" s="68"/>
    </row>
    <row r="23" spans="1:16" s="31" customFormat="1">
      <c r="A23" s="71" t="s">
        <v>75</v>
      </c>
      <c r="B23" s="71"/>
      <c r="C23" s="71"/>
      <c r="D23" s="71"/>
      <c r="E23" s="71"/>
      <c r="F23" s="71"/>
      <c r="G23" s="71"/>
      <c r="H23" s="71"/>
      <c r="I23" s="71"/>
      <c r="J23" s="71"/>
      <c r="K23" s="71"/>
      <c r="L23" s="71"/>
      <c r="M23" s="71"/>
      <c r="N23" s="71"/>
      <c r="O23" s="71"/>
      <c r="P23" s="71"/>
    </row>
    <row r="24" spans="1:16" s="31" customFormat="1" ht="59.25" customHeight="1">
      <c r="A24" s="72" t="s">
        <v>76</v>
      </c>
      <c r="B24" s="72"/>
      <c r="C24" s="72"/>
      <c r="D24" s="72"/>
      <c r="E24" s="72"/>
      <c r="F24" s="72"/>
      <c r="G24" s="72"/>
      <c r="H24" s="72"/>
      <c r="I24" s="72"/>
      <c r="J24" s="72"/>
      <c r="K24" s="72"/>
      <c r="L24" s="72"/>
      <c r="M24" s="72"/>
      <c r="N24" s="72"/>
      <c r="O24" s="72"/>
      <c r="P24" s="72"/>
    </row>
    <row r="25" spans="1:16" s="31" customFormat="1" ht="37.5" customHeight="1">
      <c r="A25" s="70" t="s">
        <v>106</v>
      </c>
      <c r="B25" s="70"/>
      <c r="C25" s="70"/>
      <c r="D25" s="70"/>
      <c r="E25" s="70"/>
      <c r="F25" s="70"/>
      <c r="G25" s="70"/>
      <c r="H25" s="70"/>
      <c r="I25" s="70"/>
      <c r="J25" s="70"/>
      <c r="K25" s="70"/>
      <c r="L25" s="70"/>
      <c r="M25" s="70"/>
      <c r="N25" s="70"/>
      <c r="O25" s="70"/>
      <c r="P25" s="70"/>
    </row>
    <row r="26" spans="1:16" s="31" customFormat="1">
      <c r="A26" s="72" t="s">
        <v>77</v>
      </c>
      <c r="B26" s="72"/>
      <c r="C26" s="72"/>
      <c r="D26" s="72"/>
      <c r="E26" s="72"/>
      <c r="F26" s="72"/>
      <c r="G26" s="72"/>
      <c r="H26" s="72"/>
      <c r="I26" s="72"/>
      <c r="J26" s="72"/>
      <c r="K26" s="72"/>
      <c r="L26" s="72"/>
      <c r="M26" s="72"/>
      <c r="N26" s="72"/>
      <c r="O26" s="72"/>
      <c r="P26" s="72"/>
    </row>
    <row r="27" spans="1:16" ht="38.25" customHeight="1">
      <c r="A27" s="70" t="s">
        <v>78</v>
      </c>
      <c r="B27" s="70"/>
      <c r="C27" s="70"/>
      <c r="D27" s="70"/>
      <c r="E27" s="70"/>
      <c r="F27" s="70"/>
      <c r="G27" s="70"/>
      <c r="H27" s="70"/>
      <c r="I27" s="70"/>
      <c r="J27" s="70"/>
      <c r="K27" s="70"/>
      <c r="L27" s="70"/>
      <c r="M27" s="70"/>
      <c r="N27" s="70"/>
      <c r="O27" s="70"/>
      <c r="P27" s="70"/>
    </row>
    <row r="28" spans="1:16" s="31" customFormat="1">
      <c r="A28" s="72" t="s">
        <v>79</v>
      </c>
      <c r="B28" s="72"/>
      <c r="C28" s="72"/>
      <c r="D28" s="72"/>
      <c r="E28" s="72"/>
      <c r="F28" s="72"/>
      <c r="G28" s="72"/>
      <c r="H28" s="72"/>
      <c r="I28" s="72"/>
      <c r="J28" s="72"/>
      <c r="K28" s="72"/>
      <c r="L28" s="72"/>
      <c r="M28" s="72"/>
      <c r="N28" s="72"/>
      <c r="O28" s="72"/>
      <c r="P28" s="72"/>
    </row>
    <row r="29" spans="1:16" s="31" customFormat="1" ht="34.5" customHeight="1">
      <c r="A29" s="70" t="s">
        <v>80</v>
      </c>
      <c r="B29" s="70"/>
      <c r="C29" s="70"/>
      <c r="D29" s="70"/>
      <c r="E29" s="70"/>
      <c r="F29" s="70"/>
      <c r="G29" s="70"/>
      <c r="H29" s="70"/>
      <c r="I29" s="70"/>
      <c r="J29" s="70"/>
      <c r="K29" s="70"/>
      <c r="L29" s="70"/>
      <c r="M29" s="70"/>
      <c r="N29" s="70"/>
      <c r="O29" s="70"/>
      <c r="P29" s="70"/>
    </row>
    <row r="30" spans="1:16" s="31" customFormat="1" ht="50.25" customHeight="1">
      <c r="A30" s="70" t="s">
        <v>115</v>
      </c>
      <c r="B30" s="70"/>
      <c r="C30" s="70"/>
      <c r="D30" s="70"/>
      <c r="E30" s="70"/>
      <c r="F30" s="70"/>
      <c r="G30" s="70"/>
      <c r="H30" s="70"/>
      <c r="I30" s="70"/>
      <c r="J30" s="70"/>
      <c r="K30" s="70"/>
      <c r="L30" s="70"/>
      <c r="M30" s="70"/>
      <c r="N30" s="70"/>
      <c r="O30" s="70"/>
      <c r="P30" s="70"/>
    </row>
    <row r="31" spans="1:16">
      <c r="A31" s="70" t="s">
        <v>81</v>
      </c>
      <c r="B31" s="70"/>
      <c r="C31" s="70"/>
      <c r="D31" s="70"/>
      <c r="E31" s="70"/>
      <c r="F31" s="70"/>
      <c r="G31" s="70"/>
      <c r="H31" s="70"/>
      <c r="I31" s="70"/>
      <c r="J31" s="70"/>
      <c r="K31" s="70"/>
      <c r="L31" s="70"/>
      <c r="M31" s="70"/>
      <c r="N31" s="70"/>
      <c r="O31" s="70"/>
      <c r="P31" s="70"/>
    </row>
    <row r="32" spans="1:16">
      <c r="A32" s="68" t="s">
        <v>82</v>
      </c>
      <c r="B32" s="68"/>
      <c r="C32" s="68"/>
      <c r="D32" s="68"/>
      <c r="E32" s="68"/>
      <c r="F32" s="68"/>
      <c r="G32" s="68"/>
      <c r="H32" s="68"/>
      <c r="I32" s="68"/>
      <c r="J32" s="68"/>
      <c r="K32" s="68"/>
      <c r="L32" s="68"/>
      <c r="M32" s="68"/>
      <c r="N32" s="68"/>
      <c r="O32" s="68"/>
      <c r="P32" s="68"/>
    </row>
    <row r="33" spans="1:16" ht="50.25" customHeight="1">
      <c r="A33" s="70" t="s">
        <v>114</v>
      </c>
      <c r="B33" s="70"/>
      <c r="C33" s="70"/>
      <c r="D33" s="70"/>
      <c r="E33" s="70"/>
      <c r="F33" s="70"/>
      <c r="G33" s="70"/>
      <c r="H33" s="70"/>
      <c r="I33" s="70"/>
      <c r="J33" s="70"/>
      <c r="K33" s="70"/>
      <c r="L33" s="70"/>
      <c r="M33" s="70"/>
      <c r="N33" s="70"/>
      <c r="O33" s="70"/>
      <c r="P33" s="70"/>
    </row>
    <row r="34" spans="1:16" ht="37.5" customHeight="1">
      <c r="A34" s="70" t="s">
        <v>83</v>
      </c>
      <c r="B34" s="70"/>
      <c r="C34" s="70"/>
      <c r="D34" s="70"/>
      <c r="E34" s="70"/>
      <c r="F34" s="70"/>
      <c r="G34" s="70"/>
      <c r="H34" s="70"/>
      <c r="I34" s="70"/>
      <c r="J34" s="70"/>
      <c r="K34" s="70"/>
      <c r="L34" s="70"/>
      <c r="M34" s="70"/>
      <c r="N34" s="70"/>
      <c r="O34" s="70"/>
      <c r="P34" s="70"/>
    </row>
    <row r="35" spans="1:16">
      <c r="A35" s="51"/>
      <c r="B35" s="51"/>
      <c r="C35" s="51"/>
      <c r="D35" s="51"/>
      <c r="E35" s="51"/>
      <c r="F35" s="51"/>
      <c r="G35" s="51"/>
      <c r="H35" s="51"/>
      <c r="I35" s="51"/>
      <c r="J35" s="51"/>
      <c r="K35" s="51"/>
      <c r="L35" s="51"/>
      <c r="M35" s="51"/>
      <c r="N35" s="51"/>
      <c r="O35" s="51"/>
      <c r="P35" s="51"/>
    </row>
    <row r="36" spans="1:16" ht="19.5" thickBot="1">
      <c r="A36" s="54" t="s">
        <v>84</v>
      </c>
      <c r="B36" s="52"/>
      <c r="C36" s="52"/>
      <c r="D36" s="52"/>
      <c r="E36" s="52"/>
      <c r="F36" s="52"/>
      <c r="G36" s="52"/>
      <c r="H36" s="52"/>
      <c r="I36" s="52"/>
      <c r="J36" s="52"/>
      <c r="K36" s="52"/>
      <c r="L36" s="52"/>
      <c r="M36" s="52"/>
      <c r="N36" s="52"/>
      <c r="O36" s="52"/>
      <c r="P36" s="52"/>
    </row>
    <row r="37" spans="1:16">
      <c r="A37" s="64" t="s">
        <v>85</v>
      </c>
      <c r="B37" s="64"/>
      <c r="C37" s="64"/>
      <c r="D37" s="64"/>
      <c r="E37" s="64"/>
      <c r="F37" s="64"/>
      <c r="G37" s="64"/>
      <c r="H37" s="64"/>
      <c r="I37" s="64"/>
      <c r="J37" s="64"/>
      <c r="K37" s="64"/>
      <c r="L37" s="64"/>
      <c r="M37" s="64"/>
      <c r="N37" s="64"/>
      <c r="O37" s="64"/>
      <c r="P37" s="64"/>
    </row>
    <row r="38" spans="1:16">
      <c r="A38" s="62" t="s">
        <v>116</v>
      </c>
      <c r="B38" s="62"/>
      <c r="C38" s="62"/>
      <c r="D38" s="62"/>
      <c r="E38" s="62"/>
      <c r="F38" s="62"/>
      <c r="G38" s="62"/>
      <c r="H38" s="62"/>
      <c r="I38" s="62"/>
      <c r="J38" s="62"/>
      <c r="K38" s="62"/>
      <c r="L38" s="62"/>
      <c r="M38" s="62"/>
      <c r="N38" s="62"/>
      <c r="O38" s="62"/>
      <c r="P38" s="62"/>
    </row>
    <row r="39" spans="1:16">
      <c r="A39" s="51"/>
      <c r="B39" s="51"/>
      <c r="C39" s="51"/>
      <c r="D39" s="51"/>
      <c r="E39" s="51"/>
      <c r="F39" s="51"/>
      <c r="G39" s="51"/>
      <c r="H39" s="51"/>
      <c r="I39" s="51"/>
      <c r="J39" s="51"/>
      <c r="K39" s="51"/>
      <c r="L39" s="51"/>
      <c r="M39" s="51"/>
      <c r="N39" s="51"/>
      <c r="O39" s="51"/>
      <c r="P39" s="51"/>
    </row>
    <row r="40" spans="1:16" ht="19.5" thickBot="1">
      <c r="A40" s="54" t="s">
        <v>86</v>
      </c>
      <c r="B40" s="52"/>
      <c r="C40" s="52"/>
      <c r="D40" s="52"/>
      <c r="E40" s="52"/>
      <c r="F40" s="52"/>
      <c r="G40" s="52"/>
      <c r="H40" s="52"/>
      <c r="I40" s="52"/>
      <c r="J40" s="52"/>
      <c r="K40" s="52"/>
      <c r="L40" s="52"/>
      <c r="M40" s="52"/>
      <c r="N40" s="52"/>
      <c r="O40" s="52"/>
      <c r="P40" s="52"/>
    </row>
    <row r="41" spans="1:16">
      <c r="A41" s="64" t="s">
        <v>87</v>
      </c>
      <c r="B41" s="64"/>
      <c r="C41" s="64"/>
      <c r="D41" s="64"/>
      <c r="E41" s="64"/>
      <c r="F41" s="64"/>
      <c r="G41" s="64"/>
      <c r="H41" s="64"/>
      <c r="I41" s="64"/>
      <c r="J41" s="64"/>
      <c r="K41" s="64"/>
      <c r="L41" s="64"/>
      <c r="M41" s="64"/>
      <c r="N41" s="64"/>
      <c r="O41" s="64"/>
      <c r="P41" s="64"/>
    </row>
    <row r="42" spans="1:16">
      <c r="A42" s="62" t="s">
        <v>88</v>
      </c>
      <c r="B42" s="62"/>
      <c r="C42" s="62"/>
      <c r="D42" s="62"/>
      <c r="E42" s="62"/>
      <c r="F42" s="62"/>
      <c r="G42" s="62"/>
      <c r="H42" s="62"/>
      <c r="I42" s="62"/>
      <c r="J42" s="62"/>
      <c r="K42" s="62"/>
      <c r="L42" s="62"/>
      <c r="M42" s="62"/>
      <c r="N42" s="62"/>
      <c r="O42" s="62"/>
      <c r="P42" s="62"/>
    </row>
    <row r="43" spans="1:16">
      <c r="A43" s="51"/>
      <c r="B43" s="51"/>
      <c r="C43" s="51"/>
      <c r="D43" s="51"/>
      <c r="E43" s="51"/>
      <c r="F43" s="51"/>
      <c r="G43" s="51"/>
      <c r="H43" s="51"/>
      <c r="I43" s="51"/>
      <c r="J43" s="51"/>
      <c r="K43" s="51"/>
      <c r="L43" s="51"/>
      <c r="M43" s="51"/>
      <c r="N43" s="51"/>
      <c r="O43" s="51"/>
      <c r="P43" s="51"/>
    </row>
    <row r="44" spans="1:16" ht="19.5" thickBot="1">
      <c r="A44" s="54" t="s">
        <v>89</v>
      </c>
      <c r="B44" s="52"/>
      <c r="C44" s="52"/>
      <c r="D44" s="52"/>
      <c r="E44" s="52"/>
      <c r="F44" s="52"/>
      <c r="G44" s="52"/>
      <c r="H44" s="52"/>
      <c r="I44" s="52"/>
      <c r="J44" s="52"/>
      <c r="K44" s="52"/>
      <c r="L44" s="52"/>
      <c r="M44" s="52"/>
      <c r="N44" s="52"/>
      <c r="O44" s="52"/>
      <c r="P44" s="52"/>
    </row>
    <row r="45" spans="1:16">
      <c r="A45" s="64" t="s">
        <v>90</v>
      </c>
      <c r="B45" s="64"/>
      <c r="C45" s="64"/>
      <c r="D45" s="64"/>
      <c r="E45" s="64"/>
      <c r="F45" s="64"/>
      <c r="G45" s="64"/>
      <c r="H45" s="64"/>
      <c r="I45" s="64"/>
      <c r="J45" s="64"/>
      <c r="K45" s="64"/>
      <c r="L45" s="64"/>
      <c r="M45" s="64"/>
      <c r="N45" s="64"/>
      <c r="O45" s="64"/>
      <c r="P45" s="64"/>
    </row>
    <row r="46" spans="1:16">
      <c r="A46" s="62" t="s">
        <v>91</v>
      </c>
      <c r="B46" s="62"/>
      <c r="C46" s="62"/>
      <c r="D46" s="62"/>
      <c r="E46" s="62"/>
      <c r="F46" s="62"/>
      <c r="G46" s="62"/>
      <c r="H46" s="62"/>
      <c r="I46" s="62"/>
      <c r="J46" s="62"/>
      <c r="K46" s="62"/>
      <c r="L46" s="62"/>
      <c r="M46" s="62"/>
      <c r="N46" s="62"/>
      <c r="O46" s="62"/>
      <c r="P46" s="62"/>
    </row>
    <row r="47" spans="1:16">
      <c r="A47" s="62" t="s">
        <v>92</v>
      </c>
      <c r="B47" s="62"/>
      <c r="C47" s="62"/>
      <c r="D47" s="62"/>
      <c r="E47" s="62"/>
      <c r="F47" s="62"/>
      <c r="G47" s="62"/>
      <c r="H47" s="62"/>
      <c r="I47" s="62"/>
      <c r="J47" s="62"/>
      <c r="K47" s="62"/>
      <c r="L47" s="62"/>
      <c r="M47" s="62"/>
      <c r="N47" s="62"/>
      <c r="O47" s="62"/>
      <c r="P47" s="62"/>
    </row>
    <row r="48" spans="1:16">
      <c r="A48" s="51"/>
      <c r="B48" s="51"/>
      <c r="C48" s="51"/>
      <c r="D48" s="51"/>
      <c r="E48" s="51"/>
      <c r="F48" s="51"/>
      <c r="G48" s="51"/>
      <c r="H48" s="51"/>
      <c r="I48" s="51"/>
      <c r="J48" s="51"/>
      <c r="K48" s="51"/>
      <c r="L48" s="51"/>
      <c r="M48" s="51"/>
      <c r="N48" s="51"/>
      <c r="O48" s="51"/>
      <c r="P48" s="51"/>
    </row>
    <row r="49" spans="1:16" ht="19.5" thickBot="1">
      <c r="A49" s="54" t="s">
        <v>93</v>
      </c>
      <c r="B49" s="52"/>
      <c r="C49" s="52"/>
      <c r="D49" s="52"/>
      <c r="E49" s="52"/>
      <c r="F49" s="52"/>
      <c r="G49" s="52"/>
      <c r="H49" s="52"/>
      <c r="I49" s="52"/>
      <c r="J49" s="52"/>
      <c r="K49" s="52"/>
      <c r="L49" s="52"/>
      <c r="M49" s="52"/>
      <c r="N49" s="52"/>
      <c r="O49" s="52"/>
      <c r="P49" s="52"/>
    </row>
    <row r="50" spans="1:16">
      <c r="A50" s="64" t="s">
        <v>94</v>
      </c>
      <c r="B50" s="64"/>
      <c r="C50" s="64"/>
      <c r="D50" s="64"/>
      <c r="E50" s="64"/>
      <c r="F50" s="64"/>
      <c r="G50" s="64"/>
      <c r="H50" s="64"/>
      <c r="I50" s="64"/>
      <c r="J50" s="64"/>
      <c r="K50" s="64"/>
      <c r="L50" s="64"/>
      <c r="M50" s="64"/>
      <c r="N50" s="64"/>
      <c r="O50" s="64"/>
      <c r="P50" s="64"/>
    </row>
    <row r="51" spans="1:16">
      <c r="A51" s="62" t="s">
        <v>95</v>
      </c>
      <c r="B51" s="62"/>
      <c r="C51" s="62"/>
      <c r="D51" s="62"/>
      <c r="E51" s="62"/>
      <c r="F51" s="62"/>
      <c r="G51" s="62"/>
      <c r="H51" s="62"/>
      <c r="I51" s="62"/>
      <c r="J51" s="62"/>
      <c r="K51" s="62"/>
      <c r="L51" s="62"/>
      <c r="M51" s="62"/>
      <c r="N51" s="62"/>
      <c r="O51" s="62"/>
      <c r="P51" s="62"/>
    </row>
    <row r="52" spans="1:16">
      <c r="A52" s="62" t="s">
        <v>96</v>
      </c>
      <c r="B52" s="62"/>
      <c r="C52" s="62"/>
      <c r="D52" s="62"/>
      <c r="E52" s="62"/>
      <c r="F52" s="62"/>
      <c r="G52" s="62"/>
      <c r="H52" s="62"/>
      <c r="I52" s="62"/>
      <c r="J52" s="62"/>
      <c r="K52" s="62"/>
      <c r="L52" s="62"/>
      <c r="M52" s="62"/>
      <c r="N52" s="62"/>
      <c r="O52" s="62"/>
      <c r="P52" s="62"/>
    </row>
    <row r="53" spans="1:16">
      <c r="A53" s="62" t="s">
        <v>97</v>
      </c>
      <c r="B53" s="62"/>
      <c r="C53" s="62"/>
      <c r="D53" s="62"/>
      <c r="E53" s="62"/>
      <c r="F53" s="62"/>
      <c r="G53" s="62"/>
      <c r="H53" s="62"/>
      <c r="I53" s="62"/>
      <c r="J53" s="62"/>
      <c r="K53" s="62"/>
      <c r="L53" s="62"/>
      <c r="M53" s="62"/>
      <c r="N53" s="62"/>
      <c r="O53" s="62"/>
      <c r="P53" s="62"/>
    </row>
    <row r="54" spans="1:16">
      <c r="A54" s="51"/>
      <c r="B54" s="51"/>
      <c r="C54" s="51"/>
      <c r="D54" s="51"/>
      <c r="E54" s="51"/>
      <c r="F54" s="51"/>
      <c r="G54" s="51"/>
      <c r="H54" s="51"/>
      <c r="I54" s="51"/>
      <c r="J54" s="51"/>
      <c r="K54" s="51"/>
      <c r="L54" s="51"/>
      <c r="M54" s="51"/>
      <c r="N54" s="51"/>
      <c r="O54" s="51"/>
      <c r="P54" s="51"/>
    </row>
    <row r="55" spans="1:16" ht="19.5" thickBot="1">
      <c r="A55" s="59" t="s">
        <v>98</v>
      </c>
      <c r="B55" s="60"/>
      <c r="C55" s="60"/>
      <c r="D55" s="60"/>
      <c r="E55" s="60"/>
      <c r="F55" s="60"/>
      <c r="G55" s="60"/>
      <c r="H55" s="60"/>
      <c r="I55" s="60"/>
      <c r="J55" s="60"/>
      <c r="K55" s="60"/>
      <c r="L55" s="60"/>
      <c r="M55" s="60"/>
      <c r="N55" s="60"/>
      <c r="O55" s="60"/>
      <c r="P55" s="60"/>
    </row>
    <row r="56" spans="1:16">
      <c r="A56" s="63" t="s">
        <v>99</v>
      </c>
      <c r="B56" s="63"/>
      <c r="C56" s="63"/>
      <c r="D56" s="63"/>
      <c r="E56" s="63"/>
      <c r="F56" s="63"/>
      <c r="G56" s="63"/>
      <c r="H56" s="63"/>
      <c r="I56" s="63"/>
      <c r="J56" s="63"/>
      <c r="K56" s="63"/>
      <c r="L56" s="63"/>
      <c r="M56" s="63"/>
      <c r="N56" s="63"/>
      <c r="O56" s="63"/>
      <c r="P56" s="63"/>
    </row>
    <row r="57" spans="1:16">
      <c r="A57" s="61" t="s">
        <v>100</v>
      </c>
      <c r="B57" s="61"/>
      <c r="C57" s="61"/>
      <c r="D57" s="61"/>
      <c r="E57" s="61"/>
      <c r="F57" s="61"/>
      <c r="G57" s="61"/>
      <c r="H57" s="61"/>
      <c r="I57" s="61"/>
      <c r="J57" s="61"/>
      <c r="K57" s="61"/>
      <c r="L57" s="61"/>
      <c r="M57" s="61"/>
      <c r="N57" s="61"/>
      <c r="O57" s="61"/>
      <c r="P57" s="61"/>
    </row>
    <row r="58" spans="1:16">
      <c r="A58" s="61" t="s">
        <v>101</v>
      </c>
      <c r="B58" s="61"/>
      <c r="C58" s="61"/>
      <c r="D58" s="61"/>
      <c r="E58" s="61"/>
      <c r="F58" s="61"/>
      <c r="G58" s="61"/>
      <c r="H58" s="61"/>
      <c r="I58" s="61"/>
      <c r="J58" s="61"/>
      <c r="K58" s="61"/>
      <c r="L58" s="61"/>
      <c r="M58" s="61"/>
      <c r="N58" s="61"/>
      <c r="O58" s="61"/>
      <c r="P58" s="61"/>
    </row>
    <row r="59" spans="1:16">
      <c r="A59" s="53"/>
      <c r="B59" s="53"/>
      <c r="C59" s="53"/>
      <c r="D59" s="53"/>
      <c r="E59" s="53"/>
      <c r="F59" s="53"/>
      <c r="G59" s="53"/>
      <c r="H59" s="53"/>
      <c r="I59" s="53"/>
      <c r="J59" s="53"/>
      <c r="K59" s="53"/>
      <c r="L59" s="53"/>
      <c r="M59" s="53"/>
      <c r="N59" s="53"/>
      <c r="O59" s="53"/>
      <c r="P59" s="53"/>
    </row>
    <row r="60" spans="1:16" ht="19.5" thickBot="1">
      <c r="A60" s="59" t="s">
        <v>102</v>
      </c>
      <c r="B60" s="60"/>
      <c r="C60" s="60"/>
      <c r="D60" s="60"/>
      <c r="E60" s="60"/>
      <c r="F60" s="60"/>
      <c r="G60" s="60"/>
      <c r="H60" s="60"/>
      <c r="I60" s="60"/>
      <c r="J60" s="60"/>
      <c r="K60" s="60"/>
      <c r="L60" s="60"/>
      <c r="M60" s="60"/>
      <c r="N60" s="60"/>
      <c r="O60" s="60"/>
      <c r="P60" s="60"/>
    </row>
    <row r="61" spans="1:16">
      <c r="A61" s="63" t="s">
        <v>103</v>
      </c>
      <c r="B61" s="63"/>
      <c r="C61" s="63"/>
      <c r="D61" s="63"/>
      <c r="E61" s="63"/>
      <c r="F61" s="63"/>
      <c r="G61" s="63"/>
      <c r="H61" s="63"/>
      <c r="I61" s="63"/>
      <c r="J61" s="63"/>
      <c r="K61" s="63"/>
      <c r="L61" s="63"/>
      <c r="M61" s="63"/>
      <c r="N61" s="63"/>
      <c r="O61" s="63"/>
      <c r="P61" s="63"/>
    </row>
    <row r="62" spans="1:16">
      <c r="A62" s="61" t="s">
        <v>104</v>
      </c>
      <c r="B62" s="61"/>
      <c r="C62" s="61"/>
      <c r="D62" s="61"/>
      <c r="E62" s="61"/>
      <c r="F62" s="61"/>
      <c r="G62" s="61"/>
      <c r="H62" s="61"/>
      <c r="I62" s="61"/>
      <c r="J62" s="61"/>
      <c r="K62" s="61"/>
      <c r="L62" s="61"/>
      <c r="M62" s="61"/>
      <c r="N62" s="61"/>
      <c r="O62" s="61"/>
      <c r="P62" s="61"/>
    </row>
    <row r="63" spans="1:16">
      <c r="A63" s="61" t="s">
        <v>105</v>
      </c>
      <c r="B63" s="61"/>
      <c r="C63" s="61"/>
      <c r="D63" s="61"/>
      <c r="E63" s="61"/>
      <c r="F63" s="61"/>
      <c r="G63" s="61"/>
      <c r="H63" s="61"/>
      <c r="I63" s="61"/>
      <c r="J63" s="61"/>
      <c r="K63" s="61"/>
      <c r="L63" s="61"/>
      <c r="M63" s="61"/>
      <c r="N63" s="61"/>
      <c r="O63" s="61"/>
      <c r="P63" s="61"/>
    </row>
    <row r="64" spans="1:16">
      <c r="A64" s="41"/>
      <c r="B64" s="41"/>
      <c r="C64" s="41"/>
      <c r="D64" s="41"/>
      <c r="E64" s="41"/>
      <c r="F64" s="41"/>
      <c r="G64" s="41"/>
      <c r="H64" s="41"/>
      <c r="I64" s="41"/>
      <c r="J64" s="41"/>
      <c r="K64" s="41"/>
      <c r="L64" s="41"/>
      <c r="M64" s="41"/>
      <c r="N64" s="41"/>
      <c r="O64" s="41"/>
      <c r="P64" s="41"/>
    </row>
  </sheetData>
  <mergeCells count="37">
    <mergeCell ref="A21:P21"/>
    <mergeCell ref="A22:P22"/>
    <mergeCell ref="A26:P26"/>
    <mergeCell ref="A28:P28"/>
    <mergeCell ref="A32:P32"/>
    <mergeCell ref="A33:P33"/>
    <mergeCell ref="A34:P34"/>
    <mergeCell ref="A23:P23"/>
    <mergeCell ref="A31:P31"/>
    <mergeCell ref="A27:P27"/>
    <mergeCell ref="A24:P24"/>
    <mergeCell ref="A29:P29"/>
    <mergeCell ref="A30:P30"/>
    <mergeCell ref="A25:P25"/>
    <mergeCell ref="A1:P1"/>
    <mergeCell ref="A2:P2"/>
    <mergeCell ref="A3:P3"/>
    <mergeCell ref="A19:P19"/>
    <mergeCell ref="A20:P20"/>
    <mergeCell ref="A4:P5"/>
    <mergeCell ref="A37:P37"/>
    <mergeCell ref="A38:P38"/>
    <mergeCell ref="A41:P41"/>
    <mergeCell ref="A42:P42"/>
    <mergeCell ref="A45:P45"/>
    <mergeCell ref="A46:P46"/>
    <mergeCell ref="A47:P47"/>
    <mergeCell ref="A50:P50"/>
    <mergeCell ref="A51:P51"/>
    <mergeCell ref="A52:P52"/>
    <mergeCell ref="A62:P62"/>
    <mergeCell ref="A63:P63"/>
    <mergeCell ref="A53:P53"/>
    <mergeCell ref="A56:P56"/>
    <mergeCell ref="A57:P57"/>
    <mergeCell ref="A58:P58"/>
    <mergeCell ref="A61:P61"/>
  </mergeCells>
  <phoneticPr fontId="1"/>
  <pageMargins left="0.70866141732283472" right="0.70866141732283472" top="0.74803149606299213" bottom="0.74803149606299213" header="0.31496062992125984" footer="0.31496062992125984"/>
  <pageSetup paperSize="9" scale="48" fitToHeight="2" orientation="portrait" r:id="rId1"/>
  <rowBreaks count="1" manualBreakCount="1">
    <brk id="65" max="15"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74842B35113294485F99A18A389FB40" ma:contentTypeVersion="4" ma:contentTypeDescription="Create a new document." ma:contentTypeScope="" ma:versionID="522b2ee068fa9f400db344b5ac6a9ac3">
  <xsd:schema xmlns:xsd="http://www.w3.org/2001/XMLSchema" xmlns:xs="http://www.w3.org/2001/XMLSchema" xmlns:p="http://schemas.microsoft.com/office/2006/metadata/properties" xmlns:ns2="dd56fa74-6d64-4504-9f9e-aa29cb3fb1e2" targetNamespace="http://schemas.microsoft.com/office/2006/metadata/properties" ma:root="true" ma:fieldsID="01e6829bc5e93e4e81a30e764abb821a" ns2:_="">
    <xsd:import namespace="dd56fa74-6d64-4504-9f9e-aa29cb3fb1e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56fa74-6d64-4504-9f9e-aa29cb3fb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F1B18CD-CD41-40A3-A84A-E9BC78361937}">
  <ds:schemaRefs>
    <ds:schemaRef ds:uri="http://schemas.microsoft.com/sharepoint/v3/contenttype/forms"/>
  </ds:schemaRefs>
</ds:datastoreItem>
</file>

<file path=customXml/itemProps2.xml><?xml version="1.0" encoding="utf-8"?>
<ds:datastoreItem xmlns:ds="http://schemas.openxmlformats.org/officeDocument/2006/customXml" ds:itemID="{EDE1CE9A-556A-4AFF-BF4F-4047A7402D9B}">
  <ds:schemaRefs>
    <ds:schemaRef ds:uri="http://purl.org/dc/elements/1.1/"/>
    <ds:schemaRef ds:uri="http://purl.org/dc/dcmitype/"/>
    <ds:schemaRef ds:uri="dd56fa74-6d64-4504-9f9e-aa29cb3fb1e2"/>
    <ds:schemaRef ds:uri="http://schemas.microsoft.com/office/2006/documentManagement/types"/>
    <ds:schemaRef ds:uri="http://purl.org/dc/terms/"/>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FB9C2BFB-BF69-4D92-A36A-1C5DDCAABE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56fa74-6d64-4504-9f9e-aa29cb3fb1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申込書</vt:lpstr>
      <vt:lpstr>出張情報入力フォーム</vt:lpstr>
      <vt:lpstr>申請上の注意</vt:lpstr>
      <vt:lpstr>申請上の注意!Print_Area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shien-desktop2826</dc:creator>
  <cp:keywords/>
  <dc:description/>
  <cp:lastModifiedBy>Fujii K.(藤井 和紀)</cp:lastModifiedBy>
  <cp:revision/>
  <cp:lastPrinted>2026-09-16T02:02:20Z</cp:lastPrinted>
  <dcterms:created xsi:type="dcterms:W3CDTF">2015-06-05T18:17:20Z</dcterms:created>
  <dcterms:modified xsi:type="dcterms:W3CDTF">2026-09-16T02:02:24Z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0x010100F74842B35113294485F99A18A389FB40</vt:lpwstr>
  </property>
</Properties>
</file>